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rie\Desktop\Vincent THOMAS\Bulletin\"/>
    </mc:Choice>
  </mc:AlternateContent>
  <bookViews>
    <workbookView xWindow="0" yWindow="0" windowWidth="20760" windowHeight="11190"/>
  </bookViews>
  <sheets>
    <sheet name="Feuil1" sheetId="1" r:id="rId1"/>
    <sheet name="Feuil2" sheetId="4" r:id="rId2"/>
  </sheets>
  <calcPr calcId="162913"/>
</workbook>
</file>

<file path=xl/calcChain.xml><?xml version="1.0" encoding="utf-8"?>
<calcChain xmlns="http://schemas.openxmlformats.org/spreadsheetml/2006/main">
  <c r="N293" i="1" l="1"/>
  <c r="N291" i="1"/>
  <c r="O165" i="1" l="1"/>
  <c r="N165" i="1"/>
  <c r="M165" i="1"/>
  <c r="O221" i="1"/>
  <c r="N221" i="1"/>
  <c r="M221" i="1"/>
  <c r="L221" i="1"/>
  <c r="K221" i="1"/>
  <c r="J221" i="1"/>
  <c r="I221" i="1"/>
  <c r="H221" i="1"/>
  <c r="G221" i="1"/>
  <c r="F221" i="1"/>
  <c r="E221" i="1"/>
  <c r="O218" i="1"/>
  <c r="N218" i="1"/>
  <c r="M218" i="1"/>
  <c r="L218" i="1"/>
  <c r="K218" i="1"/>
  <c r="J218" i="1"/>
  <c r="I218" i="1"/>
  <c r="H218" i="1"/>
  <c r="G218" i="1"/>
  <c r="F218" i="1"/>
  <c r="E218" i="1"/>
  <c r="O212" i="1"/>
  <c r="R265" i="1" s="1"/>
  <c r="N212" i="1"/>
  <c r="M212" i="1"/>
  <c r="L212" i="1"/>
  <c r="K212" i="1"/>
  <c r="J212" i="1"/>
  <c r="I212" i="1"/>
  <c r="H212" i="1"/>
  <c r="G212" i="1"/>
  <c r="F212" i="1"/>
  <c r="E212" i="1"/>
  <c r="O195" i="1"/>
  <c r="R264" i="1" s="1"/>
  <c r="R268" i="1" s="1"/>
  <c r="N195" i="1"/>
  <c r="M195" i="1"/>
  <c r="L195" i="1"/>
  <c r="K195" i="1"/>
  <c r="J195" i="1"/>
  <c r="I195" i="1"/>
  <c r="H195" i="1"/>
  <c r="G195" i="1"/>
  <c r="F195" i="1"/>
  <c r="E195" i="1"/>
  <c r="O187" i="1"/>
  <c r="R263" i="1" s="1"/>
  <c r="N187" i="1"/>
  <c r="M187" i="1"/>
  <c r="L187" i="1"/>
  <c r="K187" i="1"/>
  <c r="J187" i="1"/>
  <c r="I187" i="1"/>
  <c r="H187" i="1"/>
  <c r="G187" i="1"/>
  <c r="F187" i="1"/>
  <c r="E187" i="1"/>
  <c r="O184" i="1"/>
  <c r="N184" i="1"/>
  <c r="M184" i="1"/>
  <c r="L184" i="1"/>
  <c r="K184" i="1"/>
  <c r="J184" i="1"/>
  <c r="I184" i="1"/>
  <c r="H184" i="1"/>
  <c r="G184" i="1"/>
  <c r="F184" i="1"/>
  <c r="E184" i="1"/>
  <c r="O172" i="1"/>
  <c r="R262" i="1" s="1"/>
  <c r="N172" i="1"/>
  <c r="M172" i="1"/>
  <c r="L172" i="1"/>
  <c r="K172" i="1"/>
  <c r="J172" i="1"/>
  <c r="I172" i="1"/>
  <c r="H172" i="1"/>
  <c r="G172" i="1"/>
  <c r="F172" i="1"/>
  <c r="E172" i="1"/>
  <c r="O169" i="1"/>
  <c r="R261" i="1" s="1"/>
  <c r="N169" i="1"/>
  <c r="M169" i="1"/>
  <c r="L169" i="1"/>
  <c r="K169" i="1"/>
  <c r="J169" i="1"/>
  <c r="I169" i="1"/>
  <c r="H169" i="1"/>
  <c r="G169" i="1"/>
  <c r="F169" i="1"/>
  <c r="E169" i="1"/>
  <c r="R239" i="1"/>
  <c r="R238" i="1"/>
  <c r="R266" i="1" l="1"/>
  <c r="I228" i="1"/>
  <c r="E228" i="1"/>
  <c r="M228" i="1"/>
  <c r="N228" i="1"/>
  <c r="G228" i="1"/>
  <c r="K228" i="1"/>
  <c r="O228" i="1"/>
  <c r="H228" i="1"/>
  <c r="L228" i="1"/>
  <c r="F228" i="1"/>
  <c r="J228" i="1"/>
  <c r="O107" i="1" l="1"/>
  <c r="O76" i="1" l="1"/>
  <c r="R234" i="1" s="1"/>
  <c r="O18" i="1"/>
  <c r="R233" i="1" s="1"/>
  <c r="O104" i="1" l="1"/>
  <c r="R237" i="1" s="1"/>
  <c r="M112" i="1" l="1"/>
  <c r="M107" i="1"/>
  <c r="M104" i="1"/>
  <c r="M99" i="1"/>
  <c r="M91" i="1"/>
  <c r="M76" i="1"/>
  <c r="M18" i="1"/>
  <c r="O99" i="1"/>
  <c r="R236" i="1" s="1"/>
  <c r="O112" i="1"/>
  <c r="O91" i="1"/>
  <c r="R235" i="1" s="1"/>
  <c r="R241" i="1" l="1"/>
  <c r="O120" i="1"/>
  <c r="M120" i="1"/>
  <c r="L76" i="1" l="1"/>
  <c r="K76" i="1"/>
  <c r="J76" i="1"/>
  <c r="I76" i="1"/>
  <c r="H76" i="1"/>
  <c r="G76" i="1"/>
  <c r="F76" i="1"/>
  <c r="E76" i="1"/>
  <c r="E104" i="1" l="1"/>
  <c r="H104" i="1"/>
  <c r="G104" i="1"/>
  <c r="N105" i="1" l="1"/>
  <c r="L112" i="1"/>
  <c r="K112" i="1"/>
  <c r="J112" i="1"/>
  <c r="I112" i="1"/>
  <c r="H112" i="1"/>
  <c r="G112" i="1"/>
  <c r="L107" i="1"/>
  <c r="K107" i="1"/>
  <c r="J107" i="1"/>
  <c r="I107" i="1"/>
  <c r="H107" i="1"/>
  <c r="G107" i="1"/>
  <c r="L104" i="1"/>
  <c r="K104" i="1"/>
  <c r="J104" i="1"/>
  <c r="I104" i="1"/>
  <c r="L99" i="1"/>
  <c r="K99" i="1"/>
  <c r="J99" i="1"/>
  <c r="I99" i="1"/>
  <c r="H99" i="1"/>
  <c r="G99" i="1"/>
  <c r="L91" i="1"/>
  <c r="K91" i="1"/>
  <c r="J91" i="1"/>
  <c r="I91" i="1"/>
  <c r="H91" i="1"/>
  <c r="G91" i="1"/>
  <c r="L18" i="1"/>
  <c r="K18" i="1"/>
  <c r="J18" i="1"/>
  <c r="I18" i="1"/>
  <c r="H18" i="1"/>
  <c r="G18" i="1"/>
  <c r="F112" i="1"/>
  <c r="E112" i="1"/>
  <c r="F104" i="1"/>
  <c r="F99" i="1"/>
  <c r="F91" i="1"/>
  <c r="F107" i="1"/>
  <c r="F18" i="1"/>
  <c r="E107" i="1"/>
  <c r="E99" i="1"/>
  <c r="E91" i="1"/>
  <c r="E18" i="1"/>
  <c r="N112" i="1" l="1"/>
  <c r="N107" i="1"/>
  <c r="N104" i="1"/>
  <c r="L120" i="1"/>
  <c r="I120" i="1"/>
  <c r="N76" i="1"/>
  <c r="N99" i="1"/>
  <c r="E120" i="1"/>
  <c r="K120" i="1"/>
  <c r="J120" i="1"/>
  <c r="F120" i="1"/>
  <c r="H120" i="1"/>
  <c r="N91" i="1"/>
  <c r="G120" i="1"/>
  <c r="N18" i="1"/>
  <c r="N120" i="1" l="1"/>
</calcChain>
</file>

<file path=xl/sharedStrings.xml><?xml version="1.0" encoding="utf-8"?>
<sst xmlns="http://schemas.openxmlformats.org/spreadsheetml/2006/main" count="205" uniqueCount="172">
  <si>
    <t>Compte</t>
  </si>
  <si>
    <t>Intitulé</t>
  </si>
  <si>
    <t>Charges financières</t>
  </si>
  <si>
    <t>Charges exceptionnelles</t>
  </si>
  <si>
    <t>Dotations aux amortissements</t>
  </si>
  <si>
    <t>TOTAL</t>
  </si>
  <si>
    <t>011</t>
  </si>
  <si>
    <t>Charges à caractère général</t>
  </si>
  <si>
    <t>Fournitures administratives</t>
  </si>
  <si>
    <t>Locations mobilières</t>
  </si>
  <si>
    <t>Honoraires</t>
  </si>
  <si>
    <t>Frais d'affranchissement</t>
  </si>
  <si>
    <t>Frais de télécommunications</t>
  </si>
  <si>
    <t>Taxes foncières</t>
  </si>
  <si>
    <t>Indemnités</t>
  </si>
  <si>
    <t>Intérêts des emprunts</t>
  </si>
  <si>
    <t>012</t>
  </si>
  <si>
    <t>Charges de personnel</t>
  </si>
  <si>
    <t>6336</t>
  </si>
  <si>
    <t>6451</t>
  </si>
  <si>
    <t>6453</t>
  </si>
  <si>
    <t>6454</t>
  </si>
  <si>
    <t>6455</t>
  </si>
  <si>
    <t>6475</t>
  </si>
  <si>
    <t>Eau et assainissement</t>
  </si>
  <si>
    <t>Energie - électricité</t>
  </si>
  <si>
    <t>Combustibles</t>
  </si>
  <si>
    <t>Carburants</t>
  </si>
  <si>
    <t>Fournitures d'entretien</t>
  </si>
  <si>
    <t>Fournitures de petit équipement</t>
  </si>
  <si>
    <t>Fournitures de voirie</t>
  </si>
  <si>
    <t>Vêtements de travail</t>
  </si>
  <si>
    <t>Autres matières et fournitures</t>
  </si>
  <si>
    <t>Entretien terrains</t>
  </si>
  <si>
    <t>Entretien bâtiments</t>
  </si>
  <si>
    <t>Entretien matériel roulant</t>
  </si>
  <si>
    <t>Entretien autres biens mobiliers</t>
  </si>
  <si>
    <t>Maintenance</t>
  </si>
  <si>
    <t>Autres frais divers</t>
  </si>
  <si>
    <t>Indemnité comptable et régisseurs</t>
  </si>
  <si>
    <t>Annonces et insertions</t>
  </si>
  <si>
    <t>Fêtes et cérémonies</t>
  </si>
  <si>
    <t>Publications</t>
  </si>
  <si>
    <t>Services bancaires et assimilés</t>
  </si>
  <si>
    <t>Concours divers (cotisations…)</t>
  </si>
  <si>
    <t>Autres impôts et taxes</t>
  </si>
  <si>
    <t>Cotisations CDG et CNFPT</t>
  </si>
  <si>
    <t>Personnel titulaire</t>
  </si>
  <si>
    <t>Personnel non titulaire</t>
  </si>
  <si>
    <t>Cotisations à l'Urssaf</t>
  </si>
  <si>
    <t>Cotisations aux caisses de retraite</t>
  </si>
  <si>
    <t>Cotisations aux Assedic</t>
  </si>
  <si>
    <t>Médecine du travail</t>
  </si>
  <si>
    <t>Cotisations de retraite</t>
  </si>
  <si>
    <t>Service d'incendie</t>
  </si>
  <si>
    <t>042</t>
  </si>
  <si>
    <t>Opérations d'ordre</t>
  </si>
  <si>
    <t>Voyages et déplacements</t>
  </si>
  <si>
    <t>6474</t>
  </si>
  <si>
    <t>Reversements sur FNGIR</t>
  </si>
  <si>
    <t>014</t>
  </si>
  <si>
    <t>Atténuations de produits</t>
  </si>
  <si>
    <t>7391172</t>
  </si>
  <si>
    <t>Alimentation</t>
  </si>
  <si>
    <t>Fournitures scolaires</t>
  </si>
  <si>
    <t>Locations immobilières</t>
  </si>
  <si>
    <t>6332</t>
  </si>
  <si>
    <t>64162</t>
  </si>
  <si>
    <t>64168</t>
  </si>
  <si>
    <t>6456</t>
  </si>
  <si>
    <t>Cotisations versées au F.N.A.L.</t>
  </si>
  <si>
    <t>Emplois d'avenir</t>
  </si>
  <si>
    <t>Autres emplois d'insertion</t>
  </si>
  <si>
    <t>Subvention de fonctionnement EPIC</t>
  </si>
  <si>
    <t>Loubaresse</t>
  </si>
  <si>
    <t>Prévu</t>
  </si>
  <si>
    <t>Réalisé</t>
  </si>
  <si>
    <t>Faverolles</t>
  </si>
  <si>
    <t>Saint-Just</t>
  </si>
  <si>
    <t>Saint-Marc</t>
  </si>
  <si>
    <t>Subventions aux budgets annexes</t>
  </si>
  <si>
    <t>Versement au F.N.C.</t>
  </si>
  <si>
    <t>Subv. de fonction. aux associations</t>
  </si>
  <si>
    <t>Prélèv. fonds péréq. ress. com &amp; intercom</t>
  </si>
  <si>
    <t>023</t>
  </si>
  <si>
    <t>Virement à section investissement</t>
  </si>
  <si>
    <t>002</t>
  </si>
  <si>
    <t>Excédents antérieurs reportés</t>
  </si>
  <si>
    <t>013</t>
  </si>
  <si>
    <t>Produits de gestion courante</t>
  </si>
  <si>
    <t>Coupes de bois</t>
  </si>
  <si>
    <t>Concessions cimetière</t>
  </si>
  <si>
    <t>Redevances à caractère sportif</t>
  </si>
  <si>
    <t>A caractère de loisirs</t>
  </si>
  <si>
    <t>Autres prestations de services</t>
  </si>
  <si>
    <t>Travaux en régie</t>
  </si>
  <si>
    <t>Impôts et taxes</t>
  </si>
  <si>
    <t>Taxes foncières et d'habitation</t>
  </si>
  <si>
    <t>Attribution de compensation</t>
  </si>
  <si>
    <t>Taxe sur les pylônes électriques</t>
  </si>
  <si>
    <t>Taxe additionnelle</t>
  </si>
  <si>
    <t>Dotation forfaitaire</t>
  </si>
  <si>
    <t>Dotation solidarité rurale</t>
  </si>
  <si>
    <t>Dotation nationale de péréquation</t>
  </si>
  <si>
    <t>Autres participations</t>
  </si>
  <si>
    <t>Autres groupements</t>
  </si>
  <si>
    <t>Autres produits de gestion courante</t>
  </si>
  <si>
    <t>Revenus des immeubles</t>
  </si>
  <si>
    <t>Produits divers de gestion courante</t>
  </si>
  <si>
    <t>Produits financiers</t>
  </si>
  <si>
    <t>Produits exceptionnels</t>
  </si>
  <si>
    <t>775</t>
  </si>
  <si>
    <t>7788</t>
  </si>
  <si>
    <t>Autres produits exceptionnels</t>
  </si>
  <si>
    <t>Recettes</t>
  </si>
  <si>
    <t>Rembours. sur rémun. personnel</t>
  </si>
  <si>
    <t>Redevances serv. périscolaires</t>
  </si>
  <si>
    <t>Redevances camping</t>
  </si>
  <si>
    <t xml:space="preserve">Fonds de péréq. recettes fiscales </t>
  </si>
  <si>
    <t>Compensation au titre des exo T.F.</t>
  </si>
  <si>
    <t>Compensation au titre des exo T.H.</t>
  </si>
  <si>
    <t>Produits autres immob financières</t>
  </si>
  <si>
    <t>Produits cessions d'immobilisations</t>
  </si>
  <si>
    <t>Participations autres organismes</t>
  </si>
  <si>
    <t>Autres attributions</t>
  </si>
  <si>
    <t>Mandats annulés sur ex. antérieurs</t>
  </si>
  <si>
    <t>Redevance occup. domaine public</t>
  </si>
  <si>
    <t>Autres droits stationnement location</t>
  </si>
  <si>
    <t>Contrib. organismes de regroup.</t>
  </si>
  <si>
    <t>Versements autres œuvres soc.</t>
  </si>
  <si>
    <t>Cotis pour assurance personnel</t>
  </si>
  <si>
    <t>Doc générale et technique</t>
  </si>
  <si>
    <t>Versem organismes de formation</t>
  </si>
  <si>
    <t>Autr. charges gestion courante</t>
  </si>
  <si>
    <t>Dégrèvement TH sur log. vacants</t>
  </si>
  <si>
    <t>Rembours frais par autres redev.</t>
  </si>
  <si>
    <t>Op d'ordre entre sections</t>
  </si>
  <si>
    <t>Dotations, subv et particip.</t>
  </si>
  <si>
    <t>Dot unique compens. spécifiq. TP</t>
  </si>
  <si>
    <t>Redevances versées par fermiers</t>
  </si>
  <si>
    <t>Autres charges</t>
  </si>
  <si>
    <t>022</t>
  </si>
  <si>
    <t>Dépenses imprévues</t>
  </si>
  <si>
    <t>Op. d'ordre sur cessions</t>
  </si>
  <si>
    <t>BUDGET PRINCIPAL</t>
  </si>
  <si>
    <t>Produits des services</t>
  </si>
  <si>
    <t>Dépenses de fonctionnement</t>
  </si>
  <si>
    <t>Dotation de recensement</t>
  </si>
  <si>
    <t>Produits financiers et exceptionnels</t>
  </si>
  <si>
    <t>Prévu 2017</t>
  </si>
  <si>
    <t>Entretien réseaux</t>
  </si>
  <si>
    <t>Entretien voiries</t>
  </si>
  <si>
    <t>Autres assurances</t>
  </si>
  <si>
    <t>Assurances multiriques</t>
  </si>
  <si>
    <t>Frais de réceptions</t>
  </si>
  <si>
    <t>64111</t>
  </si>
  <si>
    <t>64131</t>
  </si>
  <si>
    <t>Autres impôts locaux</t>
  </si>
  <si>
    <t>FCTVA</t>
  </si>
  <si>
    <t>Part affectée à l'investissement</t>
  </si>
  <si>
    <t>Réalisé 2017</t>
  </si>
  <si>
    <t>Prévu 2018</t>
  </si>
  <si>
    <t>Frais de gardiennage</t>
  </si>
  <si>
    <t>Redevances pour services rendus</t>
  </si>
  <si>
    <t>Libéralités reçues</t>
  </si>
  <si>
    <t>Redevance sur l'énergie hydraulique</t>
  </si>
  <si>
    <t>Région</t>
  </si>
  <si>
    <t>Département</t>
  </si>
  <si>
    <t>CA 2017 / BP 2018</t>
  </si>
  <si>
    <t>Recettes réelles de fonctionnement : 1 765 171,69 €</t>
  </si>
  <si>
    <t>Résultat de l'exercice 2017</t>
  </si>
  <si>
    <r>
      <t xml:space="preserve">Résultats définitifs </t>
    </r>
    <r>
      <rPr>
        <b/>
        <sz val="8"/>
        <color theme="2" tint="-0.749992370372631"/>
        <rFont val="Arial"/>
        <family val="2"/>
      </rPr>
      <t>(avec excédents antérieurs)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</si>
</sst>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_-* #,##0.00\ [$€-1]_-;\-* #,##0.00\ [$€-1]_-;_-* &quot;-&quot;??\ [$€-1]_-;_-@_-"/>
    <numFmt numFmtId="166" formatCode="#,##0.00\ [$€-1]"/>
  </numFmts>
  <fonts count="41" x14ac:knownFonts="1">
    <font>
      <sz val="10"/>
      <name val="Arial"/>
    </font>
    <font>
      <sz val="10"/>
      <name val="Arial"/>
      <family val="2"/>
    </font>
    <font>
      <b/>
      <u/>
      <sz val="10"/>
      <color indexed="45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b/>
      <u/>
      <sz val="9"/>
      <color indexed="45"/>
      <name val="Arial"/>
      <family val="2"/>
    </font>
    <font>
      <sz val="9"/>
      <name val="Arial"/>
      <family val="2"/>
    </font>
    <font>
      <i/>
      <sz val="9"/>
      <color indexed="50"/>
      <name val="Arial"/>
      <family val="2"/>
    </font>
    <font>
      <i/>
      <sz val="9"/>
      <name val="Arial"/>
      <family val="2"/>
    </font>
    <font>
      <b/>
      <u/>
      <sz val="9"/>
      <color indexed="62"/>
      <name val="Arial"/>
      <family val="2"/>
    </font>
    <font>
      <b/>
      <sz val="9"/>
      <color indexed="62"/>
      <name val="Arial"/>
      <family val="2"/>
    </font>
    <font>
      <b/>
      <sz val="9"/>
      <name val="Arial"/>
      <family val="2"/>
    </font>
    <font>
      <b/>
      <i/>
      <sz val="9"/>
      <color indexed="10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i/>
      <sz val="9"/>
      <color indexed="45"/>
      <name val="Arial"/>
      <family val="2"/>
    </font>
    <font>
      <i/>
      <sz val="12"/>
      <color rgb="FF92D050"/>
      <name val="Arial Black"/>
      <family val="2"/>
    </font>
    <font>
      <sz val="12"/>
      <color rgb="FF92D050"/>
      <name val="Arial Black"/>
      <family val="2"/>
    </font>
    <font>
      <b/>
      <sz val="9"/>
      <color rgb="FFFF0000"/>
      <name val="Arial"/>
      <family val="2"/>
    </font>
    <font>
      <b/>
      <sz val="9"/>
      <color theme="5" tint="-0.249977111117893"/>
      <name val="Arial"/>
      <family val="2"/>
    </font>
    <font>
      <sz val="9"/>
      <color theme="5" tint="-0.249977111117893"/>
      <name val="Arial"/>
      <family val="2"/>
    </font>
    <font>
      <b/>
      <i/>
      <sz val="14"/>
      <color theme="2" tint="-0.89999084444715716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0000"/>
      <name val="Arial"/>
      <family val="2"/>
    </font>
    <font>
      <b/>
      <u/>
      <sz val="9"/>
      <color theme="9" tint="-0.499984740745262"/>
      <name val="Arial"/>
      <family val="2"/>
    </font>
    <font>
      <b/>
      <sz val="9"/>
      <color theme="9" tint="-0.499984740745262"/>
      <name val="Arial"/>
      <family val="2"/>
    </font>
    <font>
      <b/>
      <sz val="10"/>
      <color theme="9" tint="-0.499984740745262"/>
      <name val="Arial"/>
      <family val="2"/>
    </font>
    <font>
      <sz val="9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sz val="14"/>
      <name val="Arial"/>
      <family val="2"/>
    </font>
    <font>
      <b/>
      <sz val="15"/>
      <color theme="8" tint="-0.249977111117893"/>
      <name val="Arial"/>
      <family val="2"/>
    </font>
    <font>
      <b/>
      <sz val="14"/>
      <color theme="8" tint="-0.249977111117893"/>
      <name val="Arial"/>
      <family val="2"/>
    </font>
    <font>
      <b/>
      <sz val="11"/>
      <color theme="2" tint="-0.749992370372631"/>
      <name val="Arial"/>
      <family val="2"/>
    </font>
    <font>
      <b/>
      <i/>
      <sz val="9"/>
      <color theme="1" tint="0.249977111117893"/>
      <name val="Arial"/>
      <family val="2"/>
    </font>
    <font>
      <sz val="9"/>
      <color theme="1" tint="0.249977111117893"/>
      <name val="Arial"/>
      <family val="2"/>
    </font>
    <font>
      <i/>
      <sz val="9"/>
      <color theme="1" tint="0.249977111117893"/>
      <name val="Arial"/>
      <family val="2"/>
    </font>
    <font>
      <i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8"/>
      <color theme="2" tint="-0.74999237037263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7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center"/>
    </xf>
    <xf numFmtId="164" fontId="0" fillId="0" borderId="0" xfId="1" applyFont="1" applyBorder="1"/>
    <xf numFmtId="164" fontId="0" fillId="0" borderId="5" xfId="1" applyFont="1" applyBorder="1"/>
    <xf numFmtId="0" fontId="0" fillId="0" borderId="1" xfId="0" applyBorder="1"/>
    <xf numFmtId="164" fontId="0" fillId="0" borderId="2" xfId="1" applyFont="1" applyBorder="1"/>
    <xf numFmtId="0" fontId="3" fillId="0" borderId="0" xfId="0" applyFont="1" applyBorder="1"/>
    <xf numFmtId="164" fontId="3" fillId="0" borderId="0" xfId="1" applyFont="1" applyBorder="1"/>
    <xf numFmtId="0" fontId="0" fillId="0" borderId="10" xfId="0" applyBorder="1"/>
    <xf numFmtId="0" fontId="5" fillId="0" borderId="1" xfId="0" applyFont="1" applyBorder="1"/>
    <xf numFmtId="0" fontId="6" fillId="0" borderId="1" xfId="0" applyFont="1" applyBorder="1"/>
    <xf numFmtId="0" fontId="6" fillId="0" borderId="2" xfId="0" applyFont="1" applyBorder="1"/>
    <xf numFmtId="0" fontId="7" fillId="0" borderId="0" xfId="0" applyFont="1" applyBorder="1" applyAlignment="1">
      <alignment horizontal="center"/>
    </xf>
    <xf numFmtId="0" fontId="8" fillId="0" borderId="3" xfId="0" applyFont="1" applyBorder="1"/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6" fillId="0" borderId="3" xfId="0" applyFont="1" applyBorder="1"/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3" xfId="0" applyFont="1" applyBorder="1" applyAlignment="1">
      <alignment horizontal="center"/>
    </xf>
    <xf numFmtId="164" fontId="6" fillId="0" borderId="0" xfId="1" applyFont="1" applyBorder="1"/>
    <xf numFmtId="49" fontId="9" fillId="0" borderId="3" xfId="0" applyNumberFormat="1" applyFont="1" applyBorder="1" applyAlignment="1">
      <alignment horizontal="center"/>
    </xf>
    <xf numFmtId="0" fontId="9" fillId="0" borderId="3" xfId="0" applyFont="1" applyBorder="1"/>
    <xf numFmtId="164" fontId="10" fillId="0" borderId="0" xfId="1" applyFont="1" applyBorder="1"/>
    <xf numFmtId="0" fontId="9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/>
    <xf numFmtId="164" fontId="11" fillId="0" borderId="0" xfId="1" applyFont="1" applyBorder="1"/>
    <xf numFmtId="164" fontId="6" fillId="0" borderId="5" xfId="1" applyFont="1" applyBorder="1"/>
    <xf numFmtId="164" fontId="6" fillId="0" borderId="2" xfId="1" applyFont="1" applyBorder="1"/>
    <xf numFmtId="0" fontId="12" fillId="0" borderId="0" xfId="0" applyFont="1" applyBorder="1"/>
    <xf numFmtId="164" fontId="12" fillId="0" borderId="0" xfId="1" applyFont="1" applyBorder="1"/>
    <xf numFmtId="0" fontId="6" fillId="0" borderId="0" xfId="0" applyFont="1" applyBorder="1"/>
    <xf numFmtId="0" fontId="6" fillId="0" borderId="8" xfId="0" applyFont="1" applyBorder="1"/>
    <xf numFmtId="166" fontId="0" fillId="0" borderId="0" xfId="0" applyNumberFormat="1" applyBorder="1"/>
    <xf numFmtId="49" fontId="0" fillId="0" borderId="3" xfId="0" applyNumberFormat="1" applyBorder="1" applyAlignment="1">
      <alignment horizontal="right"/>
    </xf>
    <xf numFmtId="0" fontId="0" fillId="0" borderId="11" xfId="0" applyBorder="1"/>
    <xf numFmtId="0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right"/>
    </xf>
    <xf numFmtId="0" fontId="6" fillId="0" borderId="11" xfId="0" applyFont="1" applyBorder="1"/>
    <xf numFmtId="0" fontId="6" fillId="2" borderId="10" xfId="0" applyFont="1" applyFill="1" applyBorder="1"/>
    <xf numFmtId="0" fontId="6" fillId="3" borderId="11" xfId="0" applyFont="1" applyFill="1" applyBorder="1" applyAlignment="1">
      <alignment horizontal="center"/>
    </xf>
    <xf numFmtId="0" fontId="6" fillId="3" borderId="10" xfId="0" applyFont="1" applyFill="1" applyBorder="1"/>
    <xf numFmtId="0" fontId="6" fillId="2" borderId="9" xfId="0" applyFont="1" applyFill="1" applyBorder="1"/>
    <xf numFmtId="0" fontId="6" fillId="3" borderId="9" xfId="0" applyFont="1" applyFill="1" applyBorder="1"/>
    <xf numFmtId="164" fontId="6" fillId="3" borderId="11" xfId="1" applyFont="1" applyFill="1" applyBorder="1"/>
    <xf numFmtId="164" fontId="10" fillId="3" borderId="11" xfId="1" applyFont="1" applyFill="1" applyBorder="1"/>
    <xf numFmtId="164" fontId="11" fillId="3" borderId="11" xfId="1" applyFont="1" applyFill="1" applyBorder="1"/>
    <xf numFmtId="44" fontId="11" fillId="2" borderId="0" xfId="0" applyNumberFormat="1" applyFont="1" applyFill="1"/>
    <xf numFmtId="0" fontId="11" fillId="2" borderId="0" xfId="0" applyFont="1" applyFill="1"/>
    <xf numFmtId="164" fontId="6" fillId="3" borderId="9" xfId="1" applyFont="1" applyFill="1" applyBorder="1"/>
    <xf numFmtId="0" fontId="11" fillId="2" borderId="9" xfId="0" applyFont="1" applyFill="1" applyBorder="1"/>
    <xf numFmtId="164" fontId="12" fillId="3" borderId="11" xfId="1" applyFont="1" applyFill="1" applyBorder="1"/>
    <xf numFmtId="44" fontId="11" fillId="2" borderId="11" xfId="0" applyNumberFormat="1" applyFont="1" applyFill="1" applyBorder="1"/>
    <xf numFmtId="0" fontId="6" fillId="3" borderId="11" xfId="0" applyFont="1" applyFill="1" applyBorder="1"/>
    <xf numFmtId="0" fontId="6" fillId="2" borderId="11" xfId="0" applyFont="1" applyFill="1" applyBorder="1"/>
    <xf numFmtId="44" fontId="18" fillId="2" borderId="11" xfId="0" applyNumberFormat="1" applyFont="1" applyFill="1" applyBorder="1"/>
    <xf numFmtId="44" fontId="6" fillId="3" borderId="11" xfId="0" applyNumberFormat="1" applyFont="1" applyFill="1" applyBorder="1"/>
    <xf numFmtId="44" fontId="6" fillId="2" borderId="11" xfId="0" applyNumberFormat="1" applyFont="1" applyFill="1" applyBorder="1"/>
    <xf numFmtId="44" fontId="6" fillId="3" borderId="10" xfId="0" applyNumberFormat="1" applyFont="1" applyFill="1" applyBorder="1"/>
    <xf numFmtId="44" fontId="6" fillId="2" borderId="10" xfId="0" applyNumberFormat="1" applyFont="1" applyFill="1" applyBorder="1"/>
    <xf numFmtId="44" fontId="6" fillId="3" borderId="9" xfId="0" applyNumberFormat="1" applyFont="1" applyFill="1" applyBorder="1"/>
    <xf numFmtId="44" fontId="6" fillId="2" borderId="9" xfId="0" applyNumberFormat="1" applyFont="1" applyFill="1" applyBorder="1"/>
    <xf numFmtId="44" fontId="18" fillId="3" borderId="11" xfId="0" applyNumberFormat="1" applyFont="1" applyFill="1" applyBorder="1"/>
    <xf numFmtId="164" fontId="0" fillId="3" borderId="9" xfId="1" applyFont="1" applyFill="1" applyBorder="1"/>
    <xf numFmtId="0" fontId="0" fillId="3" borderId="10" xfId="0" applyFill="1" applyBorder="1"/>
    <xf numFmtId="44" fontId="0" fillId="3" borderId="10" xfId="0" applyNumberFormat="1" applyFill="1" applyBorder="1"/>
    <xf numFmtId="44" fontId="0" fillId="3" borderId="9" xfId="0" applyNumberFormat="1" applyFill="1" applyBorder="1"/>
    <xf numFmtId="164" fontId="0" fillId="2" borderId="9" xfId="1" applyFont="1" applyFill="1" applyBorder="1"/>
    <xf numFmtId="0" fontId="0" fillId="2" borderId="10" xfId="0" applyFill="1" applyBorder="1"/>
    <xf numFmtId="44" fontId="0" fillId="2" borderId="9" xfId="0" applyNumberFormat="1" applyFill="1" applyBorder="1"/>
    <xf numFmtId="44" fontId="0" fillId="2" borderId="10" xfId="0" applyNumberFormat="1" applyFill="1" applyBorder="1"/>
    <xf numFmtId="0" fontId="13" fillId="0" borderId="3" xfId="0" applyFont="1" applyBorder="1" applyAlignment="1">
      <alignment horizontal="center"/>
    </xf>
    <xf numFmtId="0" fontId="13" fillId="0" borderId="3" xfId="0" applyFont="1" applyBorder="1"/>
    <xf numFmtId="166" fontId="6" fillId="3" borderId="0" xfId="0" applyNumberFormat="1" applyFont="1" applyFill="1" applyBorder="1"/>
    <xf numFmtId="166" fontId="11" fillId="2" borderId="11" xfId="0" applyNumberFormat="1" applyFont="1" applyFill="1" applyBorder="1"/>
    <xf numFmtId="164" fontId="6" fillId="3" borderId="0" xfId="1" applyFont="1" applyFill="1" applyBorder="1"/>
    <xf numFmtId="164" fontId="11" fillId="2" borderId="11" xfId="1" applyFont="1" applyFill="1" applyBorder="1"/>
    <xf numFmtId="164" fontId="6" fillId="3" borderId="5" xfId="1" applyFont="1" applyFill="1" applyBorder="1"/>
    <xf numFmtId="164" fontId="11" fillId="2" borderId="10" xfId="1" applyFont="1" applyFill="1" applyBorder="1"/>
    <xf numFmtId="44" fontId="11" fillId="2" borderId="10" xfId="0" applyNumberFormat="1" applyFont="1" applyFill="1" applyBorder="1"/>
    <xf numFmtId="164" fontId="12" fillId="2" borderId="11" xfId="1" applyFont="1" applyFill="1" applyBorder="1"/>
    <xf numFmtId="164" fontId="6" fillId="3" borderId="12" xfId="1" applyFont="1" applyFill="1" applyBorder="1"/>
    <xf numFmtId="165" fontId="11" fillId="2" borderId="13" xfId="0" applyNumberFormat="1" applyFont="1" applyFill="1" applyBorder="1"/>
    <xf numFmtId="44" fontId="6" fillId="3" borderId="12" xfId="0" applyNumberFormat="1" applyFont="1" applyFill="1" applyBorder="1"/>
    <xf numFmtId="44" fontId="11" fillId="2" borderId="12" xfId="0" applyNumberFormat="1" applyFont="1" applyFill="1" applyBorder="1"/>
    <xf numFmtId="44" fontId="11" fillId="2" borderId="13" xfId="0" applyNumberFormat="1" applyFont="1" applyFill="1" applyBorder="1"/>
    <xf numFmtId="0" fontId="11" fillId="2" borderId="13" xfId="0" applyFont="1" applyFill="1" applyBorder="1"/>
    <xf numFmtId="0" fontId="13" fillId="0" borderId="14" xfId="0" applyFont="1" applyBorder="1" applyAlignment="1">
      <alignment horizontal="center"/>
    </xf>
    <xf numFmtId="0" fontId="13" fillId="0" borderId="14" xfId="0" applyFont="1" applyBorder="1"/>
    <xf numFmtId="0" fontId="13" fillId="0" borderId="16" xfId="0" applyFont="1" applyBorder="1" applyAlignment="1">
      <alignment horizontal="center"/>
    </xf>
    <xf numFmtId="0" fontId="13" fillId="0" borderId="16" xfId="0" applyFont="1" applyBorder="1"/>
    <xf numFmtId="164" fontId="6" fillId="0" borderId="17" xfId="1" applyFont="1" applyBorder="1"/>
    <xf numFmtId="164" fontId="6" fillId="3" borderId="15" xfId="1" applyFont="1" applyFill="1" applyBorder="1"/>
    <xf numFmtId="44" fontId="11" fillId="2" borderId="17" xfId="0" applyNumberFormat="1" applyFont="1" applyFill="1" applyBorder="1"/>
    <xf numFmtId="44" fontId="6" fillId="3" borderId="15" xfId="0" applyNumberFormat="1" applyFont="1" applyFill="1" applyBorder="1"/>
    <xf numFmtId="44" fontId="11" fillId="2" borderId="15" xfId="0" applyNumberFormat="1" applyFont="1" applyFill="1" applyBorder="1"/>
    <xf numFmtId="0" fontId="13" fillId="0" borderId="19" xfId="0" applyFont="1" applyBorder="1" applyAlignment="1">
      <alignment horizontal="center"/>
    </xf>
    <xf numFmtId="0" fontId="13" fillId="0" borderId="19" xfId="0" applyFont="1" applyBorder="1"/>
    <xf numFmtId="164" fontId="6" fillId="0" borderId="20" xfId="1" applyFont="1" applyBorder="1"/>
    <xf numFmtId="164" fontId="6" fillId="3" borderId="18" xfId="1" applyFont="1" applyFill="1" applyBorder="1"/>
    <xf numFmtId="44" fontId="11" fillId="2" borderId="20" xfId="0" applyNumberFormat="1" applyFont="1" applyFill="1" applyBorder="1"/>
    <xf numFmtId="44" fontId="6" fillId="3" borderId="18" xfId="0" applyNumberFormat="1" applyFont="1" applyFill="1" applyBorder="1"/>
    <xf numFmtId="44" fontId="11" fillId="2" borderId="18" xfId="0" applyNumberFormat="1" applyFont="1" applyFill="1" applyBorder="1"/>
    <xf numFmtId="49" fontId="13" fillId="0" borderId="14" xfId="0" applyNumberFormat="1" applyFont="1" applyBorder="1" applyAlignment="1">
      <alignment horizontal="center"/>
    </xf>
    <xf numFmtId="164" fontId="6" fillId="0" borderId="13" xfId="1" applyFont="1" applyBorder="1"/>
    <xf numFmtId="0" fontId="13" fillId="0" borderId="14" xfId="0" applyFont="1" applyBorder="1" applyAlignment="1">
      <alignment horizontal="justify"/>
    </xf>
    <xf numFmtId="0" fontId="6" fillId="0" borderId="13" xfId="0" applyFont="1" applyBorder="1" applyAlignment="1">
      <alignment horizontal="justify"/>
    </xf>
    <xf numFmtId="0" fontId="13" fillId="0" borderId="12" xfId="0" applyFont="1" applyBorder="1"/>
    <xf numFmtId="164" fontId="0" fillId="0" borderId="13" xfId="1" applyFont="1" applyBorder="1"/>
    <xf numFmtId="164" fontId="6" fillId="3" borderId="13" xfId="1" applyFont="1" applyFill="1" applyBorder="1"/>
    <xf numFmtId="164" fontId="11" fillId="2" borderId="12" xfId="1" applyFont="1" applyFill="1" applyBorder="1"/>
    <xf numFmtId="0" fontId="13" fillId="0" borderId="14" xfId="0" applyNumberFormat="1" applyFont="1" applyBorder="1" applyAlignment="1">
      <alignment horizontal="center"/>
    </xf>
    <xf numFmtId="164" fontId="22" fillId="0" borderId="13" xfId="1" applyFont="1" applyBorder="1"/>
    <xf numFmtId="44" fontId="19" fillId="3" borderId="12" xfId="0" applyNumberFormat="1" applyFont="1" applyFill="1" applyBorder="1"/>
    <xf numFmtId="44" fontId="19" fillId="2" borderId="12" xfId="0" applyNumberFormat="1" applyFont="1" applyFill="1" applyBorder="1"/>
    <xf numFmtId="44" fontId="11" fillId="4" borderId="13" xfId="0" applyNumberFormat="1" applyFont="1" applyFill="1" applyBorder="1"/>
    <xf numFmtId="44" fontId="11" fillId="5" borderId="13" xfId="0" applyNumberFormat="1" applyFont="1" applyFill="1" applyBorder="1"/>
    <xf numFmtId="44" fontId="11" fillId="5" borderId="12" xfId="0" applyNumberFormat="1" applyFont="1" applyFill="1" applyBorder="1"/>
    <xf numFmtId="44" fontId="11" fillId="4" borderId="12" xfId="0" applyNumberFormat="1" applyFont="1" applyFill="1" applyBorder="1"/>
    <xf numFmtId="164" fontId="11" fillId="6" borderId="12" xfId="1" applyFont="1" applyFill="1" applyBorder="1"/>
    <xf numFmtId="0" fontId="6" fillId="0" borderId="0" xfId="0" applyFont="1" applyFill="1" applyBorder="1"/>
    <xf numFmtId="0" fontId="6" fillId="0" borderId="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6" fillId="0" borderId="9" xfId="0" applyFont="1" applyFill="1" applyBorder="1"/>
    <xf numFmtId="0" fontId="6" fillId="0" borderId="10" xfId="0" applyFont="1" applyFill="1" applyBorder="1"/>
    <xf numFmtId="44" fontId="11" fillId="0" borderId="11" xfId="0" applyNumberFormat="1" applyFont="1" applyFill="1" applyBorder="1"/>
    <xf numFmtId="44" fontId="6" fillId="0" borderId="10" xfId="0" applyNumberFormat="1" applyFont="1" applyFill="1" applyBorder="1"/>
    <xf numFmtId="44" fontId="6" fillId="0" borderId="9" xfId="0" applyNumberFormat="1" applyFont="1" applyFill="1" applyBorder="1"/>
    <xf numFmtId="44" fontId="18" fillId="0" borderId="11" xfId="0" applyNumberFormat="1" applyFont="1" applyFill="1" applyBorder="1"/>
    <xf numFmtId="44" fontId="6" fillId="0" borderId="11" xfId="0" applyNumberFormat="1" applyFont="1" applyFill="1" applyBorder="1"/>
    <xf numFmtId="0" fontId="0" fillId="0" borderId="0" xfId="0" applyFill="1"/>
    <xf numFmtId="44" fontId="6" fillId="0" borderId="12" xfId="0" applyNumberFormat="1" applyFont="1" applyFill="1" applyBorder="1"/>
    <xf numFmtId="44" fontId="11" fillId="0" borderId="10" xfId="0" applyNumberFormat="1" applyFont="1" applyFill="1" applyBorder="1"/>
    <xf numFmtId="44" fontId="0" fillId="0" borderId="9" xfId="0" applyNumberFormat="1" applyFill="1" applyBorder="1"/>
    <xf numFmtId="44" fontId="0" fillId="0" borderId="10" xfId="0" applyNumberFormat="1" applyFill="1" applyBorder="1"/>
    <xf numFmtId="0" fontId="6" fillId="0" borderId="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" xfId="0" applyFont="1" applyFill="1" applyBorder="1"/>
    <xf numFmtId="0" fontId="14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4" fillId="0" borderId="0" xfId="0" applyFont="1"/>
    <xf numFmtId="44" fontId="6" fillId="0" borderId="15" xfId="0" applyNumberFormat="1" applyFont="1" applyFill="1" applyBorder="1"/>
    <xf numFmtId="44" fontId="6" fillId="0" borderId="18" xfId="0" applyNumberFormat="1" applyFont="1" applyFill="1" applyBorder="1"/>
    <xf numFmtId="44" fontId="20" fillId="0" borderId="12" xfId="0" applyNumberFormat="1" applyFont="1" applyFill="1" applyBorder="1"/>
    <xf numFmtId="49" fontId="24" fillId="0" borderId="1" xfId="0" applyNumberFormat="1" applyFont="1" applyBorder="1" applyAlignment="1">
      <alignment horizontal="center"/>
    </xf>
    <xf numFmtId="0" fontId="24" fillId="0" borderId="1" xfId="0" applyFont="1" applyBorder="1"/>
    <xf numFmtId="164" fontId="25" fillId="0" borderId="2" xfId="0" applyNumberFormat="1" applyFont="1" applyBorder="1"/>
    <xf numFmtId="165" fontId="25" fillId="3" borderId="9" xfId="0" applyNumberFormat="1" applyFont="1" applyFill="1" applyBorder="1"/>
    <xf numFmtId="44" fontId="25" fillId="2" borderId="0" xfId="0" applyNumberFormat="1" applyFont="1" applyFill="1"/>
    <xf numFmtId="44" fontId="25" fillId="3" borderId="9" xfId="0" applyNumberFormat="1" applyFont="1" applyFill="1" applyBorder="1"/>
    <xf numFmtId="44" fontId="25" fillId="2" borderId="9" xfId="0" applyNumberFormat="1" applyFont="1" applyFill="1" applyBorder="1"/>
    <xf numFmtId="44" fontId="25" fillId="0" borderId="9" xfId="0" applyNumberFormat="1" applyFont="1" applyFill="1" applyBorder="1"/>
    <xf numFmtId="49" fontId="24" fillId="0" borderId="3" xfId="0" applyNumberFormat="1" applyFont="1" applyBorder="1" applyAlignment="1">
      <alignment horizontal="center"/>
    </xf>
    <xf numFmtId="0" fontId="24" fillId="0" borderId="3" xfId="0" applyFont="1" applyBorder="1"/>
    <xf numFmtId="164" fontId="27" fillId="0" borderId="0" xfId="1" applyFont="1" applyBorder="1"/>
    <xf numFmtId="164" fontId="25" fillId="3" borderId="11" xfId="1" applyFont="1" applyFill="1" applyBorder="1"/>
    <xf numFmtId="44" fontId="25" fillId="3" borderId="11" xfId="0" applyNumberFormat="1" applyFont="1" applyFill="1" applyBorder="1"/>
    <xf numFmtId="44" fontId="25" fillId="2" borderId="11" xfId="0" applyNumberFormat="1" applyFont="1" applyFill="1" applyBorder="1"/>
    <xf numFmtId="44" fontId="25" fillId="0" borderId="11" xfId="0" applyNumberFormat="1" applyFont="1" applyFill="1" applyBorder="1"/>
    <xf numFmtId="0" fontId="24" fillId="0" borderId="3" xfId="0" applyFont="1" applyBorder="1" applyAlignment="1">
      <alignment horizontal="center"/>
    </xf>
    <xf numFmtId="164" fontId="25" fillId="0" borderId="0" xfId="1" applyFont="1" applyBorder="1"/>
    <xf numFmtId="164" fontId="27" fillId="3" borderId="11" xfId="1" applyFont="1" applyFill="1" applyBorder="1"/>
    <xf numFmtId="0" fontId="25" fillId="2" borderId="0" xfId="0" applyFont="1" applyFill="1"/>
    <xf numFmtId="44" fontId="27" fillId="3" borderId="11" xfId="0" applyNumberFormat="1" applyFont="1" applyFill="1" applyBorder="1"/>
    <xf numFmtId="44" fontId="27" fillId="2" borderId="11" xfId="0" applyNumberFormat="1" applyFont="1" applyFill="1" applyBorder="1"/>
    <xf numFmtId="0" fontId="24" fillId="0" borderId="11" xfId="0" applyFont="1" applyBorder="1"/>
    <xf numFmtId="166" fontId="28" fillId="0" borderId="0" xfId="0" applyNumberFormat="1" applyFont="1" applyBorder="1"/>
    <xf numFmtId="164" fontId="25" fillId="3" borderId="8" xfId="1" applyFont="1" applyFill="1" applyBorder="1"/>
    <xf numFmtId="164" fontId="25" fillId="2" borderId="11" xfId="1" applyFont="1" applyFill="1" applyBorder="1"/>
    <xf numFmtId="164" fontId="26" fillId="0" borderId="0" xfId="1" applyFont="1" applyBorder="1"/>
    <xf numFmtId="164" fontId="25" fillId="3" borderId="0" xfId="1" applyFont="1" applyFill="1" applyBorder="1"/>
    <xf numFmtId="0" fontId="0" fillId="7" borderId="9" xfId="0" applyFill="1" applyBorder="1"/>
    <xf numFmtId="0" fontId="0" fillId="7" borderId="10" xfId="0" applyFill="1" applyBorder="1"/>
    <xf numFmtId="44" fontId="26" fillId="7" borderId="9" xfId="0" applyNumberFormat="1" applyFont="1" applyFill="1" applyBorder="1"/>
    <xf numFmtId="44" fontId="0" fillId="7" borderId="11" xfId="0" applyNumberFormat="1" applyFill="1" applyBorder="1"/>
    <xf numFmtId="44" fontId="26" fillId="7" borderId="11" xfId="0" applyNumberFormat="1" applyFont="1" applyFill="1" applyBorder="1"/>
    <xf numFmtId="44" fontId="0" fillId="7" borderId="12" xfId="0" applyNumberFormat="1" applyFill="1" applyBorder="1"/>
    <xf numFmtId="44" fontId="0" fillId="7" borderId="9" xfId="0" applyNumberFormat="1" applyFill="1" applyBorder="1"/>
    <xf numFmtId="44" fontId="23" fillId="7" borderId="11" xfId="0" applyNumberFormat="1" applyFont="1" applyFill="1" applyBorder="1"/>
    <xf numFmtId="44" fontId="0" fillId="7" borderId="10" xfId="0" applyNumberFormat="1" applyFill="1" applyBorder="1"/>
    <xf numFmtId="44" fontId="4" fillId="7" borderId="12" xfId="0" applyNumberFormat="1" applyFont="1" applyFill="1" applyBorder="1"/>
    <xf numFmtId="44" fontId="25" fillId="7" borderId="11" xfId="0" applyNumberFormat="1" applyFont="1" applyFill="1" applyBorder="1"/>
    <xf numFmtId="44" fontId="0" fillId="8" borderId="12" xfId="0" applyNumberFormat="1" applyFill="1" applyBorder="1"/>
    <xf numFmtId="44" fontId="0" fillId="6" borderId="12" xfId="0" applyNumberFormat="1" applyFill="1" applyBorder="1"/>
    <xf numFmtId="44" fontId="0" fillId="9" borderId="12" xfId="0" applyNumberFormat="1" applyFill="1" applyBorder="1"/>
    <xf numFmtId="44" fontId="0" fillId="0" borderId="0" xfId="0" applyNumberFormat="1"/>
    <xf numFmtId="44" fontId="4" fillId="0" borderId="0" xfId="0" applyNumberFormat="1" applyFont="1"/>
    <xf numFmtId="44" fontId="4" fillId="7" borderId="9" xfId="0" applyNumberFormat="1" applyFont="1" applyFill="1" applyBorder="1"/>
    <xf numFmtId="0" fontId="33" fillId="0" borderId="3" xfId="0" applyFont="1" applyBorder="1" applyAlignment="1">
      <alignment horizontal="center"/>
    </xf>
    <xf numFmtId="0" fontId="33" fillId="0" borderId="3" xfId="0" applyFont="1" applyBorder="1"/>
    <xf numFmtId="0" fontId="34" fillId="0" borderId="0" xfId="0" applyFont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34" fillId="2" borderId="11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6" fillId="7" borderId="11" xfId="0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0" fontId="37" fillId="7" borderId="11" xfId="0" applyFont="1" applyFill="1" applyBorder="1" applyAlignment="1">
      <alignment horizontal="center"/>
    </xf>
    <xf numFmtId="44" fontId="6" fillId="8" borderId="12" xfId="0" applyNumberFormat="1" applyFont="1" applyFill="1" applyBorder="1"/>
    <xf numFmtId="44" fontId="6" fillId="6" borderId="12" xfId="0" applyNumberFormat="1" applyFont="1" applyFill="1" applyBorder="1"/>
    <xf numFmtId="44" fontId="6" fillId="9" borderId="12" xfId="0" applyNumberFormat="1" applyFont="1" applyFill="1" applyBorder="1"/>
    <xf numFmtId="44" fontId="32" fillId="0" borderId="0" xfId="0" applyNumberFormat="1" applyFont="1"/>
    <xf numFmtId="0" fontId="0" fillId="0" borderId="0" xfId="0" applyBorder="1"/>
    <xf numFmtId="0" fontId="0" fillId="3" borderId="0" xfId="0" applyFill="1" applyBorder="1"/>
    <xf numFmtId="0" fontId="0" fillId="2" borderId="0" xfId="0" applyFill="1" applyBorder="1"/>
    <xf numFmtId="44" fontId="0" fillId="3" borderId="0" xfId="0" applyNumberFormat="1" applyFill="1" applyBorder="1"/>
    <xf numFmtId="44" fontId="0" fillId="2" borderId="0" xfId="0" applyNumberFormat="1" applyFill="1" applyBorder="1"/>
    <xf numFmtId="44" fontId="0" fillId="0" borderId="0" xfId="0" applyNumberFormat="1" applyFill="1" applyBorder="1"/>
    <xf numFmtId="44" fontId="0" fillId="0" borderId="0" xfId="0" applyNumberFormat="1" applyAlignment="1">
      <alignment horizontal="center"/>
    </xf>
    <xf numFmtId="0" fontId="38" fillId="0" borderId="0" xfId="0" applyFont="1"/>
    <xf numFmtId="0" fontId="39" fillId="0" borderId="0" xfId="0" applyFont="1"/>
    <xf numFmtId="0" fontId="32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6" fillId="0" borderId="1" xfId="0" applyFont="1" applyBorder="1" applyAlignment="1"/>
    <xf numFmtId="0" fontId="0" fillId="0" borderId="7" xfId="0" applyBorder="1" applyAlignment="1"/>
    <xf numFmtId="0" fontId="16" fillId="0" borderId="3" xfId="0" applyFont="1" applyBorder="1" applyAlignment="1">
      <alignment horizontal="center"/>
    </xf>
    <xf numFmtId="0" fontId="17" fillId="0" borderId="8" xfId="0" applyFont="1" applyBorder="1" applyAlignment="1"/>
    <xf numFmtId="0" fontId="1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9" fillId="10" borderId="0" xfId="0" applyFont="1" applyFill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6" xfId="0" applyBorder="1" applyAlignment="1"/>
    <xf numFmtId="0" fontId="6" fillId="0" borderId="6" xfId="0" applyFont="1" applyBorder="1" applyAlignment="1">
      <alignment horizontal="center"/>
    </xf>
    <xf numFmtId="44" fontId="0" fillId="0" borderId="0" xfId="0" applyNumberFormat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-0.11677282377919312"/>
                  <c:y val="-0.26430350253215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AFB-44AE-8F0D-2B75DBA5E89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Feuil1!$Q$233:$Q$239</c:f>
              <c:strCache>
                <c:ptCount val="7"/>
                <c:pt idx="0">
                  <c:v>Charges à caractère général</c:v>
                </c:pt>
                <c:pt idx="1">
                  <c:v>Charges de personnel</c:v>
                </c:pt>
                <c:pt idx="2">
                  <c:v>Autr. charges gestion courante</c:v>
                </c:pt>
                <c:pt idx="3">
                  <c:v>Charges financières</c:v>
                </c:pt>
                <c:pt idx="4">
                  <c:v>Autres charges</c:v>
                </c:pt>
                <c:pt idx="5">
                  <c:v>Part affectée à l'investissement</c:v>
                </c:pt>
                <c:pt idx="6">
                  <c:v>Dépenses imprévues</c:v>
                </c:pt>
              </c:strCache>
            </c:strRef>
          </c:cat>
          <c:val>
            <c:numRef>
              <c:f>Feuil1!$R$233:$R$239</c:f>
              <c:numCache>
                <c:formatCode>_("€"* #,##0.00_);_("€"* \(#,##0.00\);_("€"* "-"??_);_(@_)</c:formatCode>
                <c:ptCount val="7"/>
                <c:pt idx="0">
                  <c:v>345033.82</c:v>
                </c:pt>
                <c:pt idx="1">
                  <c:v>522628</c:v>
                </c:pt>
                <c:pt idx="2">
                  <c:v>133493</c:v>
                </c:pt>
                <c:pt idx="3">
                  <c:v>48070</c:v>
                </c:pt>
                <c:pt idx="4">
                  <c:v>86987.18</c:v>
                </c:pt>
                <c:pt idx="5">
                  <c:v>976990</c:v>
                </c:pt>
                <c:pt idx="6">
                  <c:v>36560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BF-4A96-9AC6-A552D1BE437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Feuil1!$Q$261:$Q$266</c:f>
              <c:strCache>
                <c:ptCount val="6"/>
                <c:pt idx="0">
                  <c:v>Produits de gestion courante</c:v>
                </c:pt>
                <c:pt idx="1">
                  <c:v>Produits des services</c:v>
                </c:pt>
                <c:pt idx="2">
                  <c:v>Impôts et taxes</c:v>
                </c:pt>
                <c:pt idx="3">
                  <c:v>Dotations, subv et particip.</c:v>
                </c:pt>
                <c:pt idx="4">
                  <c:v>Autres produits de gestion courante</c:v>
                </c:pt>
                <c:pt idx="5">
                  <c:v>Produits financiers et exceptionnels</c:v>
                </c:pt>
              </c:strCache>
            </c:strRef>
          </c:cat>
          <c:val>
            <c:numRef>
              <c:f>Feuil1!$R$261:$R$266</c:f>
              <c:numCache>
                <c:formatCode>_("€"* #,##0.00_);_("€"* \(#,##0.00\);_("€"* "-"??_);_(@_)</c:formatCode>
                <c:ptCount val="6"/>
                <c:pt idx="0">
                  <c:v>18000</c:v>
                </c:pt>
                <c:pt idx="1">
                  <c:v>74100</c:v>
                </c:pt>
                <c:pt idx="2">
                  <c:v>564252</c:v>
                </c:pt>
                <c:pt idx="3">
                  <c:v>568946</c:v>
                </c:pt>
                <c:pt idx="4">
                  <c:v>180759.69</c:v>
                </c:pt>
                <c:pt idx="5">
                  <c:v>371096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43-432B-BA64-A16E20005AF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-0.11677282377919312"/>
                  <c:y val="-0.26430350253215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AFB-44AE-8F0D-2B75DBA5E89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Feuil1!$Q$233:$Q$239</c:f>
              <c:strCache>
                <c:ptCount val="7"/>
                <c:pt idx="0">
                  <c:v>Charges à caractère général</c:v>
                </c:pt>
                <c:pt idx="1">
                  <c:v>Charges de personnel</c:v>
                </c:pt>
                <c:pt idx="2">
                  <c:v>Autr. charges gestion courante</c:v>
                </c:pt>
                <c:pt idx="3">
                  <c:v>Charges financières</c:v>
                </c:pt>
                <c:pt idx="4">
                  <c:v>Autres charges</c:v>
                </c:pt>
                <c:pt idx="5">
                  <c:v>Part affectée à l'investissement</c:v>
                </c:pt>
                <c:pt idx="6">
                  <c:v>Dépenses imprévues</c:v>
                </c:pt>
              </c:strCache>
            </c:strRef>
          </c:cat>
          <c:val>
            <c:numRef>
              <c:f>Feuil1!$R$233:$R$239</c:f>
              <c:numCache>
                <c:formatCode>_("€"* #,##0.00_);_("€"* \(#,##0.00\);_("€"* "-"??_);_(@_)</c:formatCode>
                <c:ptCount val="7"/>
                <c:pt idx="0">
                  <c:v>345033.82</c:v>
                </c:pt>
                <c:pt idx="1">
                  <c:v>522628</c:v>
                </c:pt>
                <c:pt idx="2">
                  <c:v>133493</c:v>
                </c:pt>
                <c:pt idx="3">
                  <c:v>48070</c:v>
                </c:pt>
                <c:pt idx="4">
                  <c:v>86987.18</c:v>
                </c:pt>
                <c:pt idx="5">
                  <c:v>976990</c:v>
                </c:pt>
                <c:pt idx="6">
                  <c:v>36560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BF-4A96-9AC6-A552D1BE437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283</xdr:row>
      <xdr:rowOff>0</xdr:rowOff>
    </xdr:from>
    <xdr:to>
      <xdr:col>5</xdr:col>
      <xdr:colOff>438150</xdr:colOff>
      <xdr:row>283</xdr:row>
      <xdr:rowOff>104775</xdr:rowOff>
    </xdr:to>
    <xdr:sp macro="" textlink="">
      <xdr:nvSpPr>
        <xdr:cNvPr id="7" name="Flèche vers le bas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3286125" y="35213925"/>
          <a:ext cx="95250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342900</xdr:colOff>
      <xdr:row>283</xdr:row>
      <xdr:rowOff>0</xdr:rowOff>
    </xdr:from>
    <xdr:to>
      <xdr:col>7</xdr:col>
      <xdr:colOff>438150</xdr:colOff>
      <xdr:row>283</xdr:row>
      <xdr:rowOff>104775</xdr:rowOff>
    </xdr:to>
    <xdr:sp macro="" textlink="">
      <xdr:nvSpPr>
        <xdr:cNvPr id="10" name="Flèche vers le bas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4981575" y="35918775"/>
          <a:ext cx="95250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361950</xdr:colOff>
      <xdr:row>283</xdr:row>
      <xdr:rowOff>0</xdr:rowOff>
    </xdr:from>
    <xdr:to>
      <xdr:col>9</xdr:col>
      <xdr:colOff>457200</xdr:colOff>
      <xdr:row>283</xdr:row>
      <xdr:rowOff>104775</xdr:rowOff>
    </xdr:to>
    <xdr:sp macro="" textlink="">
      <xdr:nvSpPr>
        <xdr:cNvPr id="11" name="Flèche vers le bas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6696075" y="35918775"/>
          <a:ext cx="95250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361950</xdr:colOff>
      <xdr:row>283</xdr:row>
      <xdr:rowOff>0</xdr:rowOff>
    </xdr:from>
    <xdr:to>
      <xdr:col>11</xdr:col>
      <xdr:colOff>457200</xdr:colOff>
      <xdr:row>283</xdr:row>
      <xdr:rowOff>95250</xdr:rowOff>
    </xdr:to>
    <xdr:sp macro="" textlink="">
      <xdr:nvSpPr>
        <xdr:cNvPr id="12" name="Flèche vers le bas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8391525" y="35909250"/>
          <a:ext cx="95250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266700</xdr:colOff>
      <xdr:row>230</xdr:row>
      <xdr:rowOff>142875</xdr:rowOff>
    </xdr:from>
    <xdr:to>
      <xdr:col>14</xdr:col>
      <xdr:colOff>857250</xdr:colOff>
      <xdr:row>254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445459</xdr:colOff>
      <xdr:row>6</xdr:row>
      <xdr:rowOff>38100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xmlns="" id="{B44EDF27-938F-474B-901D-172FCB67E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9834" cy="923925"/>
        </a:xfrm>
        <a:prstGeom prst="rect">
          <a:avLst/>
        </a:prstGeom>
      </xdr:spPr>
    </xdr:pic>
    <xdr:clientData/>
  </xdr:twoCellAnchor>
  <xdr:twoCellAnchor>
    <xdr:from>
      <xdr:col>0</xdr:col>
      <xdr:colOff>257175</xdr:colOff>
      <xdr:row>258</xdr:row>
      <xdr:rowOff>95250</xdr:rowOff>
    </xdr:from>
    <xdr:to>
      <xdr:col>14</xdr:col>
      <xdr:colOff>885825</xdr:colOff>
      <xdr:row>282</xdr:row>
      <xdr:rowOff>71438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xmlns="" id="{214E6246-94A3-4C82-BA1D-7036B26AC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342900</xdr:colOff>
      <xdr:row>228</xdr:row>
      <xdr:rowOff>76200</xdr:rowOff>
    </xdr:from>
    <xdr:to>
      <xdr:col>5</xdr:col>
      <xdr:colOff>438150</xdr:colOff>
      <xdr:row>230</xdr:row>
      <xdr:rowOff>0</xdr:rowOff>
    </xdr:to>
    <xdr:sp macro="" textlink="">
      <xdr:nvSpPr>
        <xdr:cNvPr id="14" name="Flèche vers le bas 6">
          <a:extLst>
            <a:ext uri="{FF2B5EF4-FFF2-40B4-BE49-F238E27FC236}">
              <a16:creationId xmlns:a16="http://schemas.microsoft.com/office/drawing/2014/main" xmlns="" id="{E827CE2C-3985-461A-98B6-4CC0C132847F}"/>
            </a:ext>
          </a:extLst>
        </xdr:cNvPr>
        <xdr:cNvSpPr/>
      </xdr:nvSpPr>
      <xdr:spPr>
        <a:xfrm>
          <a:off x="2895600" y="62474475"/>
          <a:ext cx="0" cy="3524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342900</xdr:colOff>
      <xdr:row>228</xdr:row>
      <xdr:rowOff>76200</xdr:rowOff>
    </xdr:from>
    <xdr:to>
      <xdr:col>7</xdr:col>
      <xdr:colOff>438150</xdr:colOff>
      <xdr:row>230</xdr:row>
      <xdr:rowOff>0</xdr:rowOff>
    </xdr:to>
    <xdr:sp macro="" textlink="">
      <xdr:nvSpPr>
        <xdr:cNvPr id="15" name="Flèche vers le bas 9">
          <a:extLst>
            <a:ext uri="{FF2B5EF4-FFF2-40B4-BE49-F238E27FC236}">
              <a16:creationId xmlns:a16="http://schemas.microsoft.com/office/drawing/2014/main" xmlns="" id="{BE9355AE-A0BA-4CA2-80B9-DE6C9C6936E2}"/>
            </a:ext>
          </a:extLst>
        </xdr:cNvPr>
        <xdr:cNvSpPr/>
      </xdr:nvSpPr>
      <xdr:spPr>
        <a:xfrm>
          <a:off x="2895600" y="62474475"/>
          <a:ext cx="0" cy="3524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361950</xdr:colOff>
      <xdr:row>228</xdr:row>
      <xdr:rowOff>76200</xdr:rowOff>
    </xdr:from>
    <xdr:to>
      <xdr:col>9</xdr:col>
      <xdr:colOff>457200</xdr:colOff>
      <xdr:row>230</xdr:row>
      <xdr:rowOff>0</xdr:rowOff>
    </xdr:to>
    <xdr:sp macro="" textlink="">
      <xdr:nvSpPr>
        <xdr:cNvPr id="16" name="Flèche vers le bas 10">
          <a:extLst>
            <a:ext uri="{FF2B5EF4-FFF2-40B4-BE49-F238E27FC236}">
              <a16:creationId xmlns:a16="http://schemas.microsoft.com/office/drawing/2014/main" xmlns="" id="{9DC4CBF5-7A1D-43FA-86C7-2AA989CFA22B}"/>
            </a:ext>
          </a:extLst>
        </xdr:cNvPr>
        <xdr:cNvSpPr/>
      </xdr:nvSpPr>
      <xdr:spPr>
        <a:xfrm>
          <a:off x="2895600" y="62474475"/>
          <a:ext cx="0" cy="3524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361950</xdr:colOff>
      <xdr:row>228</xdr:row>
      <xdr:rowOff>66675</xdr:rowOff>
    </xdr:from>
    <xdr:to>
      <xdr:col>11</xdr:col>
      <xdr:colOff>457200</xdr:colOff>
      <xdr:row>230</xdr:row>
      <xdr:rowOff>0</xdr:rowOff>
    </xdr:to>
    <xdr:sp macro="" textlink="">
      <xdr:nvSpPr>
        <xdr:cNvPr id="17" name="Flèche vers le bas 11">
          <a:extLst>
            <a:ext uri="{FF2B5EF4-FFF2-40B4-BE49-F238E27FC236}">
              <a16:creationId xmlns:a16="http://schemas.microsoft.com/office/drawing/2014/main" xmlns="" id="{BE13C1EB-3BF3-4BA4-AE4A-09BA9B639604}"/>
            </a:ext>
          </a:extLst>
        </xdr:cNvPr>
        <xdr:cNvSpPr/>
      </xdr:nvSpPr>
      <xdr:spPr>
        <a:xfrm>
          <a:off x="2895600" y="62464950"/>
          <a:ext cx="0" cy="3524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0.81688</cdr:x>
      <cdr:y>0.03825</cdr:y>
    </cdr:from>
    <cdr:to>
      <cdr:x>0.97293</cdr:x>
      <cdr:y>0.17213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E9D4B615-03C1-4BD6-9725-1861BA80B483}"/>
            </a:ext>
          </a:extLst>
        </cdr:cNvPr>
        <cdr:cNvSpPr txBox="1"/>
      </cdr:nvSpPr>
      <cdr:spPr>
        <a:xfrm xmlns:a="http://schemas.openxmlformats.org/drawingml/2006/main">
          <a:off x="4886325" y="133350"/>
          <a:ext cx="9334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400" b="1">
              <a:solidFill>
                <a:srgbClr val="FF0000"/>
              </a:solidFill>
            </a:rPr>
            <a:t>BP 2018</a:t>
          </a:r>
        </a:p>
      </cdr:txBody>
    </cdr:sp>
  </cdr:relSizeAnchor>
  <cdr:relSizeAnchor xmlns:cdr="http://schemas.openxmlformats.org/drawingml/2006/chartDrawing">
    <cdr:from>
      <cdr:x>0.02229</cdr:x>
      <cdr:y>0.88525</cdr:y>
    </cdr:from>
    <cdr:to>
      <cdr:x>0.24045</cdr:x>
      <cdr:y>0.95628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xmlns="" id="{1EEC819E-4915-488A-AD40-614E5434312F}"/>
            </a:ext>
          </a:extLst>
        </cdr:cNvPr>
        <cdr:cNvSpPr txBox="1"/>
      </cdr:nvSpPr>
      <cdr:spPr>
        <a:xfrm xmlns:a="http://schemas.openxmlformats.org/drawingml/2006/main">
          <a:off x="133350" y="3086100"/>
          <a:ext cx="13049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200" b="1">
              <a:solidFill>
                <a:srgbClr val="FF0000"/>
              </a:solidFill>
            </a:rPr>
            <a:t>Dépenses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0.02373</cdr:x>
      <cdr:y>0.88286</cdr:y>
    </cdr:from>
    <cdr:to>
      <cdr:x>0.18987</cdr:x>
      <cdr:y>0.95684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FF796E05-5033-4697-81D8-7E4B63D28ED8}"/>
            </a:ext>
          </a:extLst>
        </cdr:cNvPr>
        <cdr:cNvSpPr txBox="1"/>
      </cdr:nvSpPr>
      <cdr:spPr>
        <a:xfrm xmlns:a="http://schemas.openxmlformats.org/drawingml/2006/main">
          <a:off x="142850" y="3409946"/>
          <a:ext cx="1000129" cy="28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200" b="1">
              <a:solidFill>
                <a:srgbClr val="FF0000"/>
              </a:solidFill>
            </a:rPr>
            <a:t>Recettes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23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0.81688</cdr:x>
      <cdr:y>0.03825</cdr:y>
    </cdr:from>
    <cdr:to>
      <cdr:x>0.97293</cdr:x>
      <cdr:y>0.17213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E9D4B615-03C1-4BD6-9725-1861BA80B483}"/>
            </a:ext>
          </a:extLst>
        </cdr:cNvPr>
        <cdr:cNvSpPr txBox="1"/>
      </cdr:nvSpPr>
      <cdr:spPr>
        <a:xfrm xmlns:a="http://schemas.openxmlformats.org/drawingml/2006/main">
          <a:off x="4886325" y="133350"/>
          <a:ext cx="9334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400" b="1">
              <a:solidFill>
                <a:srgbClr val="FF0000"/>
              </a:solidFill>
            </a:rPr>
            <a:t>BP 2018</a:t>
          </a:r>
        </a:p>
      </cdr:txBody>
    </cdr:sp>
  </cdr:relSizeAnchor>
  <cdr:relSizeAnchor xmlns:cdr="http://schemas.openxmlformats.org/drawingml/2006/chartDrawing">
    <cdr:from>
      <cdr:x>0.02229</cdr:x>
      <cdr:y>0.88525</cdr:y>
    </cdr:from>
    <cdr:to>
      <cdr:x>0.24045</cdr:x>
      <cdr:y>0.95628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xmlns="" id="{1EEC819E-4915-488A-AD40-614E5434312F}"/>
            </a:ext>
          </a:extLst>
        </cdr:cNvPr>
        <cdr:cNvSpPr txBox="1"/>
      </cdr:nvSpPr>
      <cdr:spPr>
        <a:xfrm xmlns:a="http://schemas.openxmlformats.org/drawingml/2006/main">
          <a:off x="133350" y="3086100"/>
          <a:ext cx="13049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200" b="1">
              <a:solidFill>
                <a:srgbClr val="FF0000"/>
              </a:solidFill>
            </a:rPr>
            <a:t>Dépenses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4"/>
  <sheetViews>
    <sheetView tabSelected="1" topLeftCell="A222" workbookViewId="0">
      <selection activeCell="O236" sqref="O236"/>
    </sheetView>
  </sheetViews>
  <sheetFormatPr baseColWidth="10" defaultRowHeight="12.75" x14ac:dyDescent="0.2"/>
  <cols>
    <col min="1" max="1" width="10.7109375" customWidth="1"/>
    <col min="2" max="2" width="32.7109375" customWidth="1"/>
    <col min="3" max="3" width="13.42578125" hidden="1" customWidth="1"/>
    <col min="4" max="4" width="13.7109375" hidden="1" customWidth="1"/>
    <col min="5" max="12" width="12.7109375" hidden="1" customWidth="1"/>
    <col min="13" max="15" width="18.7109375" customWidth="1"/>
    <col min="16" max="16" width="14.7109375" customWidth="1"/>
    <col min="17" max="17" width="28.7109375" customWidth="1"/>
    <col min="18" max="18" width="14.42578125" bestFit="1" customWidth="1"/>
  </cols>
  <sheetData>
    <row r="1" spans="1:15" ht="19.5" x14ac:dyDescent="0.3">
      <c r="A1" s="227" t="s">
        <v>168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5" ht="19.5" x14ac:dyDescent="0.3">
      <c r="A2" s="227" t="s">
        <v>144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15" ht="18" x14ac:dyDescent="0.25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5" spans="1:15" hidden="1" x14ac:dyDescent="0.2"/>
    <row r="6" spans="1:15" hidden="1" x14ac:dyDescent="0.2"/>
    <row r="7" spans="1:15" x14ac:dyDescent="0.2">
      <c r="A7" s="1"/>
    </row>
    <row r="8" spans="1:15" ht="5.0999999999999996" customHeight="1" x14ac:dyDescent="0.2">
      <c r="A8" s="236"/>
      <c r="B8" s="237"/>
      <c r="C8" s="16"/>
      <c r="D8" s="16"/>
      <c r="E8" s="229"/>
      <c r="F8" s="230"/>
      <c r="G8" s="234"/>
      <c r="H8" s="235"/>
      <c r="I8" s="234"/>
      <c r="J8" s="235"/>
      <c r="K8" s="234"/>
      <c r="L8" s="235"/>
      <c r="M8" s="130"/>
      <c r="N8" s="16"/>
      <c r="O8" s="135"/>
    </row>
    <row r="9" spans="1:15" ht="20.25" x14ac:dyDescent="0.4">
      <c r="A9" s="238" t="s">
        <v>146</v>
      </c>
      <c r="B9" s="239"/>
      <c r="C9" s="17"/>
      <c r="D9" s="17"/>
      <c r="E9" s="231" t="s">
        <v>74</v>
      </c>
      <c r="F9" s="232"/>
      <c r="G9" s="231" t="s">
        <v>77</v>
      </c>
      <c r="H9" s="233"/>
      <c r="I9" s="231" t="s">
        <v>78</v>
      </c>
      <c r="J9" s="233"/>
      <c r="K9" s="231" t="s">
        <v>79</v>
      </c>
      <c r="L9" s="233"/>
      <c r="M9" s="131"/>
      <c r="N9" s="133"/>
      <c r="O9" s="136"/>
    </row>
    <row r="10" spans="1:15" hidden="1" x14ac:dyDescent="0.2">
      <c r="A10" s="18"/>
      <c r="B10" s="18"/>
      <c r="C10" s="19"/>
      <c r="D10" s="19"/>
      <c r="E10" s="20"/>
      <c r="F10" s="41"/>
      <c r="G10" s="21"/>
      <c r="H10" s="41"/>
      <c r="I10" s="21"/>
      <c r="J10" s="41"/>
      <c r="K10" s="21"/>
      <c r="L10" s="41"/>
      <c r="M10" s="40"/>
      <c r="N10" s="40"/>
      <c r="O10" s="136"/>
    </row>
    <row r="11" spans="1:15" hidden="1" x14ac:dyDescent="0.2">
      <c r="A11" s="18"/>
      <c r="B11" s="18"/>
      <c r="C11" s="19"/>
      <c r="D11" s="19"/>
      <c r="E11" s="20"/>
      <c r="F11" s="41"/>
      <c r="G11" s="21"/>
      <c r="H11" s="41"/>
      <c r="I11" s="21"/>
      <c r="J11" s="41"/>
      <c r="K11" s="21"/>
      <c r="L11" s="41"/>
      <c r="M11" s="40"/>
      <c r="N11" s="40"/>
      <c r="O11" s="136"/>
    </row>
    <row r="12" spans="1:15" hidden="1" x14ac:dyDescent="0.2">
      <c r="A12" s="21"/>
      <c r="B12" s="21"/>
      <c r="C12" s="22"/>
      <c r="D12" s="22"/>
      <c r="E12" s="23"/>
      <c r="F12" s="41"/>
      <c r="G12" s="21"/>
      <c r="H12" s="41"/>
      <c r="I12" s="21"/>
      <c r="J12" s="41"/>
      <c r="K12" s="21"/>
      <c r="L12" s="41"/>
      <c r="M12" s="40"/>
      <c r="N12" s="40"/>
      <c r="O12" s="136"/>
    </row>
    <row r="13" spans="1:15" hidden="1" x14ac:dyDescent="0.2">
      <c r="A13" s="24"/>
      <c r="B13" s="21"/>
      <c r="C13" s="22"/>
      <c r="D13" s="22"/>
      <c r="E13" s="23"/>
      <c r="F13" s="41"/>
      <c r="G13" s="21"/>
      <c r="H13" s="41"/>
      <c r="I13" s="21"/>
      <c r="J13" s="41"/>
      <c r="K13" s="21"/>
      <c r="L13" s="41"/>
      <c r="M13" s="40"/>
      <c r="N13" s="40"/>
      <c r="O13" s="136"/>
    </row>
    <row r="14" spans="1:15" ht="5.0999999999999996" customHeight="1" x14ac:dyDescent="0.2">
      <c r="A14" s="245"/>
      <c r="B14" s="246"/>
      <c r="C14" s="22"/>
      <c r="D14" s="22"/>
      <c r="E14" s="241"/>
      <c r="F14" s="242"/>
      <c r="G14" s="241"/>
      <c r="H14" s="243"/>
      <c r="I14" s="241"/>
      <c r="J14" s="243"/>
      <c r="K14" s="241"/>
      <c r="L14" s="243"/>
      <c r="M14" s="132"/>
      <c r="N14" s="134"/>
      <c r="O14" s="137"/>
    </row>
    <row r="15" spans="1:15" ht="5.0999999999999996" customHeight="1" x14ac:dyDescent="0.2">
      <c r="A15" s="14"/>
      <c r="B15" s="15"/>
      <c r="C15" s="22"/>
      <c r="D15" s="22"/>
      <c r="E15" s="49"/>
      <c r="F15" s="51"/>
      <c r="G15" s="52"/>
      <c r="H15" s="51"/>
      <c r="I15" s="52"/>
      <c r="J15" s="51"/>
      <c r="K15" s="52"/>
      <c r="L15" s="51"/>
      <c r="M15" s="138"/>
      <c r="N15" s="138"/>
      <c r="O15" s="187"/>
    </row>
    <row r="16" spans="1:15" x14ac:dyDescent="0.2">
      <c r="A16" s="204" t="s">
        <v>0</v>
      </c>
      <c r="B16" s="205" t="s">
        <v>1</v>
      </c>
      <c r="C16" s="206"/>
      <c r="D16" s="206"/>
      <c r="E16" s="207" t="s">
        <v>75</v>
      </c>
      <c r="F16" s="208" t="s">
        <v>76</v>
      </c>
      <c r="G16" s="207" t="s">
        <v>75</v>
      </c>
      <c r="H16" s="208" t="s">
        <v>76</v>
      </c>
      <c r="I16" s="207" t="s">
        <v>75</v>
      </c>
      <c r="J16" s="208" t="s">
        <v>76</v>
      </c>
      <c r="K16" s="207" t="s">
        <v>75</v>
      </c>
      <c r="L16" s="208" t="s">
        <v>76</v>
      </c>
      <c r="M16" s="209" t="s">
        <v>149</v>
      </c>
      <c r="N16" s="209" t="s">
        <v>160</v>
      </c>
      <c r="O16" s="210" t="s">
        <v>161</v>
      </c>
    </row>
    <row r="17" spans="1:15" ht="5.0999999999999996" customHeight="1" x14ac:dyDescent="0.2">
      <c r="A17" s="25"/>
      <c r="B17" s="25"/>
      <c r="C17" s="26"/>
      <c r="D17" s="26"/>
      <c r="E17" s="50"/>
      <c r="F17" s="48"/>
      <c r="G17" s="50"/>
      <c r="H17" s="48"/>
      <c r="I17" s="50"/>
      <c r="J17" s="48"/>
      <c r="K17" s="50"/>
      <c r="L17" s="48"/>
      <c r="M17" s="139"/>
      <c r="N17" s="139"/>
      <c r="O17" s="188"/>
    </row>
    <row r="18" spans="1:15" x14ac:dyDescent="0.2">
      <c r="A18" s="160" t="s">
        <v>6</v>
      </c>
      <c r="B18" s="161" t="s">
        <v>7</v>
      </c>
      <c r="C18" s="162"/>
      <c r="D18" s="162"/>
      <c r="E18" s="163">
        <f t="shared" ref="E18:O18" si="0">SUM(E19:E68)</f>
        <v>123000</v>
      </c>
      <c r="F18" s="164">
        <f t="shared" si="0"/>
        <v>110349.42</v>
      </c>
      <c r="G18" s="165">
        <f t="shared" si="0"/>
        <v>94286</v>
      </c>
      <c r="H18" s="166">
        <f t="shared" si="0"/>
        <v>95526</v>
      </c>
      <c r="I18" s="165">
        <f t="shared" si="0"/>
        <v>119101</v>
      </c>
      <c r="J18" s="166">
        <f t="shared" si="0"/>
        <v>94682.59</v>
      </c>
      <c r="K18" s="165">
        <f t="shared" si="0"/>
        <v>51320</v>
      </c>
      <c r="L18" s="166">
        <f t="shared" si="0"/>
        <v>25892.409999999996</v>
      </c>
      <c r="M18" s="167">
        <f t="shared" si="0"/>
        <v>343054</v>
      </c>
      <c r="N18" s="167">
        <f t="shared" si="0"/>
        <v>333415.40999999997</v>
      </c>
      <c r="O18" s="189">
        <f t="shared" si="0"/>
        <v>345033.82</v>
      </c>
    </row>
    <row r="19" spans="1:15" x14ac:dyDescent="0.2">
      <c r="A19" s="98">
        <v>60611</v>
      </c>
      <c r="B19" s="99" t="s">
        <v>24</v>
      </c>
      <c r="C19" s="100"/>
      <c r="D19" s="100"/>
      <c r="E19" s="101">
        <v>2000</v>
      </c>
      <c r="F19" s="102">
        <v>1578.7</v>
      </c>
      <c r="G19" s="103">
        <v>2000</v>
      </c>
      <c r="H19" s="104">
        <v>2711.09</v>
      </c>
      <c r="I19" s="103">
        <v>3400</v>
      </c>
      <c r="J19" s="104">
        <v>3382.42</v>
      </c>
      <c r="K19" s="103">
        <v>400</v>
      </c>
      <c r="L19" s="104">
        <v>261.85000000000002</v>
      </c>
      <c r="M19" s="157">
        <v>6000</v>
      </c>
      <c r="N19" s="146">
        <v>7149.52</v>
      </c>
      <c r="O19" s="196">
        <v>8000</v>
      </c>
    </row>
    <row r="20" spans="1:15" x14ac:dyDescent="0.2">
      <c r="A20" s="96">
        <v>60612</v>
      </c>
      <c r="B20" s="97" t="s">
        <v>25</v>
      </c>
      <c r="C20" s="28"/>
      <c r="D20" s="28"/>
      <c r="E20" s="90">
        <v>15000</v>
      </c>
      <c r="F20" s="91">
        <v>16241.6</v>
      </c>
      <c r="G20" s="92">
        <v>18000</v>
      </c>
      <c r="H20" s="93">
        <v>23905.9</v>
      </c>
      <c r="I20" s="92">
        <v>22100</v>
      </c>
      <c r="J20" s="93">
        <v>19262.37</v>
      </c>
      <c r="K20" s="92">
        <v>6500</v>
      </c>
      <c r="L20" s="93">
        <v>5959.21</v>
      </c>
      <c r="M20" s="146">
        <v>60000</v>
      </c>
      <c r="N20" s="146">
        <v>57300.77</v>
      </c>
      <c r="O20" s="196">
        <v>60000</v>
      </c>
    </row>
    <row r="21" spans="1:15" x14ac:dyDescent="0.2">
      <c r="A21" s="96">
        <v>60621</v>
      </c>
      <c r="B21" s="97" t="s">
        <v>26</v>
      </c>
      <c r="C21" s="28"/>
      <c r="D21" s="28"/>
      <c r="E21" s="90">
        <v>5000</v>
      </c>
      <c r="F21" s="91">
        <v>7952</v>
      </c>
      <c r="G21" s="92">
        <v>8500</v>
      </c>
      <c r="H21" s="93">
        <v>4946.87</v>
      </c>
      <c r="I21" s="92">
        <v>1000</v>
      </c>
      <c r="J21" s="93">
        <v>224.3</v>
      </c>
      <c r="K21" s="92">
        <v>10000</v>
      </c>
      <c r="L21" s="93">
        <v>6199.37</v>
      </c>
      <c r="M21" s="146">
        <v>14000</v>
      </c>
      <c r="N21" s="146">
        <v>16161.6</v>
      </c>
      <c r="O21" s="196">
        <v>18000</v>
      </c>
    </row>
    <row r="22" spans="1:15" x14ac:dyDescent="0.2">
      <c r="A22" s="96">
        <v>60622</v>
      </c>
      <c r="B22" s="97" t="s">
        <v>27</v>
      </c>
      <c r="C22" s="28"/>
      <c r="D22" s="28"/>
      <c r="E22" s="90">
        <v>7000</v>
      </c>
      <c r="F22" s="91">
        <v>5318.57</v>
      </c>
      <c r="G22" s="92">
        <v>5000</v>
      </c>
      <c r="H22" s="93">
        <v>1875.61</v>
      </c>
      <c r="I22" s="92">
        <v>2400</v>
      </c>
      <c r="J22" s="93">
        <v>987.1</v>
      </c>
      <c r="K22" s="92"/>
      <c r="L22" s="93"/>
      <c r="M22" s="146">
        <v>23000</v>
      </c>
      <c r="N22" s="146">
        <v>13317.46</v>
      </c>
      <c r="O22" s="196">
        <v>16000</v>
      </c>
    </row>
    <row r="23" spans="1:15" x14ac:dyDescent="0.2">
      <c r="A23" s="96">
        <v>60623</v>
      </c>
      <c r="B23" s="97" t="s">
        <v>63</v>
      </c>
      <c r="C23" s="28"/>
      <c r="D23" s="28"/>
      <c r="E23" s="90">
        <v>2500</v>
      </c>
      <c r="F23" s="91">
        <v>2714.42</v>
      </c>
      <c r="G23" s="92">
        <v>200</v>
      </c>
      <c r="H23" s="93">
        <v>117</v>
      </c>
      <c r="I23" s="92"/>
      <c r="J23" s="93"/>
      <c r="K23" s="92"/>
      <c r="L23" s="93"/>
      <c r="M23" s="146">
        <v>2500</v>
      </c>
      <c r="N23" s="146">
        <v>2118.86</v>
      </c>
      <c r="O23" s="196">
        <v>2500</v>
      </c>
    </row>
    <row r="24" spans="1:15" x14ac:dyDescent="0.2">
      <c r="A24" s="96">
        <v>60631</v>
      </c>
      <c r="B24" s="97" t="s">
        <v>28</v>
      </c>
      <c r="C24" s="28"/>
      <c r="D24" s="28"/>
      <c r="E24" s="90">
        <v>2500</v>
      </c>
      <c r="F24" s="91">
        <v>1317.27</v>
      </c>
      <c r="G24" s="92">
        <v>3000</v>
      </c>
      <c r="H24" s="93">
        <v>2859.51</v>
      </c>
      <c r="I24" s="92">
        <v>1500</v>
      </c>
      <c r="J24" s="93">
        <v>1340.8</v>
      </c>
      <c r="K24" s="92">
        <v>200</v>
      </c>
      <c r="L24" s="93"/>
      <c r="M24" s="146">
        <v>6000</v>
      </c>
      <c r="N24" s="146">
        <v>3872.85</v>
      </c>
      <c r="O24" s="196">
        <v>5000</v>
      </c>
    </row>
    <row r="25" spans="1:15" x14ac:dyDescent="0.2">
      <c r="A25" s="96">
        <v>60632</v>
      </c>
      <c r="B25" s="97" t="s">
        <v>29</v>
      </c>
      <c r="C25" s="28"/>
      <c r="D25" s="28"/>
      <c r="E25" s="90">
        <v>10000</v>
      </c>
      <c r="F25" s="91">
        <v>9111.1</v>
      </c>
      <c r="G25" s="92">
        <v>6000</v>
      </c>
      <c r="H25" s="93">
        <v>6021.59</v>
      </c>
      <c r="I25" s="92">
        <v>12001</v>
      </c>
      <c r="J25" s="93">
        <v>4960.0200000000004</v>
      </c>
      <c r="K25" s="92">
        <v>2000</v>
      </c>
      <c r="L25" s="93"/>
      <c r="M25" s="146">
        <v>18000</v>
      </c>
      <c r="N25" s="146">
        <v>12634.6</v>
      </c>
      <c r="O25" s="196">
        <v>18000</v>
      </c>
    </row>
    <row r="26" spans="1:15" x14ac:dyDescent="0.2">
      <c r="A26" s="96">
        <v>60633</v>
      </c>
      <c r="B26" s="97" t="s">
        <v>30</v>
      </c>
      <c r="C26" s="28"/>
      <c r="D26" s="28"/>
      <c r="E26" s="90">
        <v>3000</v>
      </c>
      <c r="F26" s="91">
        <v>1280.94</v>
      </c>
      <c r="G26" s="92">
        <v>2000</v>
      </c>
      <c r="H26" s="93">
        <v>2168.15</v>
      </c>
      <c r="I26" s="92">
        <v>1500</v>
      </c>
      <c r="J26" s="93">
        <v>723.14</v>
      </c>
      <c r="K26" s="92">
        <v>2000</v>
      </c>
      <c r="L26" s="93">
        <v>454.68</v>
      </c>
      <c r="M26" s="146">
        <v>5000</v>
      </c>
      <c r="N26" s="146">
        <v>3093.77</v>
      </c>
      <c r="O26" s="196">
        <v>5000</v>
      </c>
    </row>
    <row r="27" spans="1:15" x14ac:dyDescent="0.2">
      <c r="A27" s="96">
        <v>60636</v>
      </c>
      <c r="B27" s="97" t="s">
        <v>31</v>
      </c>
      <c r="C27" s="28"/>
      <c r="D27" s="28"/>
      <c r="E27" s="90"/>
      <c r="F27" s="94">
        <v>75.12</v>
      </c>
      <c r="G27" s="92">
        <v>400</v>
      </c>
      <c r="H27" s="93">
        <v>140.04</v>
      </c>
      <c r="I27" s="92">
        <v>300</v>
      </c>
      <c r="J27" s="93">
        <v>150</v>
      </c>
      <c r="K27" s="92"/>
      <c r="L27" s="93"/>
      <c r="M27" s="146">
        <v>1000</v>
      </c>
      <c r="N27" s="146">
        <v>956.25</v>
      </c>
      <c r="O27" s="196">
        <v>2000</v>
      </c>
    </row>
    <row r="28" spans="1:15" x14ac:dyDescent="0.2">
      <c r="A28" s="96">
        <v>6064</v>
      </c>
      <c r="B28" s="97" t="s">
        <v>8</v>
      </c>
      <c r="C28" s="28"/>
      <c r="D28" s="28"/>
      <c r="E28" s="90">
        <v>3000</v>
      </c>
      <c r="F28" s="94">
        <v>1286.71</v>
      </c>
      <c r="G28" s="92">
        <v>1500</v>
      </c>
      <c r="H28" s="93">
        <v>667.51</v>
      </c>
      <c r="I28" s="92">
        <v>2500</v>
      </c>
      <c r="J28" s="93">
        <v>848.3</v>
      </c>
      <c r="K28" s="92">
        <v>800</v>
      </c>
      <c r="L28" s="93">
        <v>58.16</v>
      </c>
      <c r="M28" s="146">
        <v>7000</v>
      </c>
      <c r="N28" s="146">
        <v>8211.57</v>
      </c>
      <c r="O28" s="196">
        <v>7000</v>
      </c>
    </row>
    <row r="29" spans="1:15" hidden="1" x14ac:dyDescent="0.2">
      <c r="A29" s="96"/>
      <c r="B29" s="97"/>
      <c r="C29" s="28"/>
      <c r="D29" s="28"/>
      <c r="E29" s="90"/>
      <c r="F29" s="95"/>
      <c r="G29" s="92"/>
      <c r="H29" s="93"/>
      <c r="I29" s="92"/>
      <c r="J29" s="93"/>
      <c r="K29" s="92"/>
      <c r="L29" s="93"/>
      <c r="M29" s="146"/>
      <c r="N29" s="146"/>
      <c r="O29" s="196"/>
    </row>
    <row r="30" spans="1:15" x14ac:dyDescent="0.2">
      <c r="A30" s="96">
        <v>6067</v>
      </c>
      <c r="B30" s="97" t="s">
        <v>64</v>
      </c>
      <c r="C30" s="28"/>
      <c r="D30" s="28"/>
      <c r="E30" s="90">
        <v>5000</v>
      </c>
      <c r="F30" s="94">
        <v>5023.2700000000004</v>
      </c>
      <c r="G30" s="92">
        <v>1200</v>
      </c>
      <c r="H30" s="93">
        <v>1531.91</v>
      </c>
      <c r="I30" s="92"/>
      <c r="J30" s="93"/>
      <c r="K30" s="92"/>
      <c r="L30" s="93"/>
      <c r="M30" s="146">
        <v>8000</v>
      </c>
      <c r="N30" s="146">
        <v>7591.22</v>
      </c>
      <c r="O30" s="196">
        <v>8000</v>
      </c>
    </row>
    <row r="31" spans="1:15" x14ac:dyDescent="0.2">
      <c r="A31" s="96">
        <v>6068</v>
      </c>
      <c r="B31" s="97" t="s">
        <v>32</v>
      </c>
      <c r="C31" s="28"/>
      <c r="D31" s="28"/>
      <c r="E31" s="90">
        <v>12000</v>
      </c>
      <c r="F31" s="94">
        <v>7899.55</v>
      </c>
      <c r="G31" s="92">
        <v>100</v>
      </c>
      <c r="H31" s="93"/>
      <c r="I31" s="92">
        <v>3500</v>
      </c>
      <c r="J31" s="93">
        <v>2335.87</v>
      </c>
      <c r="K31" s="92">
        <v>2000</v>
      </c>
      <c r="L31" s="93">
        <v>363.11</v>
      </c>
      <c r="M31" s="146">
        <v>10000</v>
      </c>
      <c r="N31" s="146">
        <v>4891.4799999999996</v>
      </c>
      <c r="O31" s="196">
        <v>5000</v>
      </c>
    </row>
    <row r="32" spans="1:15" x14ac:dyDescent="0.2">
      <c r="A32" s="96">
        <v>6132</v>
      </c>
      <c r="B32" s="97" t="s">
        <v>65</v>
      </c>
      <c r="C32" s="28"/>
      <c r="D32" s="28"/>
      <c r="E32" s="90"/>
      <c r="F32" s="94">
        <v>428.17</v>
      </c>
      <c r="G32" s="92">
        <v>4600</v>
      </c>
      <c r="H32" s="93">
        <v>4600</v>
      </c>
      <c r="I32" s="92"/>
      <c r="J32" s="93"/>
      <c r="K32" s="92"/>
      <c r="L32" s="93"/>
      <c r="M32" s="146">
        <v>4600</v>
      </c>
      <c r="N32" s="146">
        <v>4600</v>
      </c>
      <c r="O32" s="196">
        <v>4600</v>
      </c>
    </row>
    <row r="33" spans="1:15" x14ac:dyDescent="0.2">
      <c r="A33" s="96">
        <v>6135</v>
      </c>
      <c r="B33" s="97" t="s">
        <v>9</v>
      </c>
      <c r="C33" s="28"/>
      <c r="D33" s="28"/>
      <c r="E33" s="90">
        <v>3000</v>
      </c>
      <c r="F33" s="94">
        <v>2442.15</v>
      </c>
      <c r="G33" s="92">
        <v>2500</v>
      </c>
      <c r="H33" s="93">
        <v>4644.6000000000004</v>
      </c>
      <c r="I33" s="92">
        <v>9100</v>
      </c>
      <c r="J33" s="93">
        <v>9587.7199999999993</v>
      </c>
      <c r="K33" s="92">
        <v>250</v>
      </c>
      <c r="L33" s="93"/>
      <c r="M33" s="146">
        <v>20000</v>
      </c>
      <c r="N33" s="146">
        <v>23659.99</v>
      </c>
      <c r="O33" s="196">
        <v>24000</v>
      </c>
    </row>
    <row r="34" spans="1:15" hidden="1" x14ac:dyDescent="0.2">
      <c r="A34" s="96"/>
      <c r="B34" s="97"/>
      <c r="C34" s="28"/>
      <c r="D34" s="28"/>
      <c r="E34" s="90"/>
      <c r="F34" s="94"/>
      <c r="G34" s="92"/>
      <c r="H34" s="93"/>
      <c r="I34" s="92"/>
      <c r="J34" s="93"/>
      <c r="K34" s="92"/>
      <c r="L34" s="93"/>
      <c r="M34" s="146"/>
      <c r="N34" s="146"/>
      <c r="O34" s="196"/>
    </row>
    <row r="35" spans="1:15" hidden="1" x14ac:dyDescent="0.2">
      <c r="A35" s="96"/>
      <c r="B35" s="97"/>
      <c r="C35" s="28"/>
      <c r="D35" s="28"/>
      <c r="E35" s="90"/>
      <c r="F35" s="94"/>
      <c r="G35" s="92"/>
      <c r="H35" s="93"/>
      <c r="I35" s="92"/>
      <c r="J35" s="93"/>
      <c r="K35" s="92"/>
      <c r="L35" s="93"/>
      <c r="M35" s="146"/>
      <c r="N35" s="146"/>
      <c r="O35" s="196"/>
    </row>
    <row r="36" spans="1:15" x14ac:dyDescent="0.2">
      <c r="A36" s="96">
        <v>61521</v>
      </c>
      <c r="B36" s="97" t="s">
        <v>33</v>
      </c>
      <c r="C36" s="28"/>
      <c r="D36" s="28"/>
      <c r="E36" s="90"/>
      <c r="F36" s="94"/>
      <c r="G36" s="92">
        <v>1400</v>
      </c>
      <c r="H36" s="93"/>
      <c r="I36" s="92">
        <v>3000</v>
      </c>
      <c r="J36" s="93"/>
      <c r="K36" s="92">
        <v>4000</v>
      </c>
      <c r="L36" s="93">
        <v>4000</v>
      </c>
      <c r="M36" s="146">
        <v>3000</v>
      </c>
      <c r="N36" s="146">
        <v>2110</v>
      </c>
      <c r="O36" s="196">
        <v>6500</v>
      </c>
    </row>
    <row r="37" spans="1:15" x14ac:dyDescent="0.2">
      <c r="A37" s="96">
        <v>615221</v>
      </c>
      <c r="B37" s="97" t="s">
        <v>34</v>
      </c>
      <c r="C37" s="28"/>
      <c r="D37" s="28"/>
      <c r="E37" s="90">
        <v>10000</v>
      </c>
      <c r="F37" s="94">
        <v>3545.31</v>
      </c>
      <c r="G37" s="92">
        <v>6450</v>
      </c>
      <c r="H37" s="93">
        <v>4945.59</v>
      </c>
      <c r="I37" s="92">
        <v>3000</v>
      </c>
      <c r="J37" s="93">
        <v>300</v>
      </c>
      <c r="K37" s="92">
        <v>6000</v>
      </c>
      <c r="L37" s="93">
        <v>344</v>
      </c>
      <c r="M37" s="146">
        <v>24884</v>
      </c>
      <c r="N37" s="146">
        <v>32698.49</v>
      </c>
      <c r="O37" s="196">
        <v>12200</v>
      </c>
    </row>
    <row r="38" spans="1:15" x14ac:dyDescent="0.2">
      <c r="A38" s="96">
        <v>615231</v>
      </c>
      <c r="B38" s="97" t="s">
        <v>151</v>
      </c>
      <c r="C38" s="28"/>
      <c r="D38" s="28"/>
      <c r="E38" s="90">
        <v>4000</v>
      </c>
      <c r="F38" s="94">
        <v>1407.17</v>
      </c>
      <c r="G38" s="92">
        <v>3000</v>
      </c>
      <c r="H38" s="93">
        <v>2954.94</v>
      </c>
      <c r="I38" s="92">
        <v>1000</v>
      </c>
      <c r="J38" s="93">
        <v>1724.35</v>
      </c>
      <c r="K38" s="92">
        <v>7500</v>
      </c>
      <c r="L38" s="93">
        <v>1268.77</v>
      </c>
      <c r="M38" s="146">
        <v>3000</v>
      </c>
      <c r="N38" s="146">
        <v>2155.39</v>
      </c>
      <c r="O38" s="196">
        <v>3000</v>
      </c>
    </row>
    <row r="39" spans="1:15" x14ac:dyDescent="0.2">
      <c r="A39" s="96">
        <v>615232</v>
      </c>
      <c r="B39" s="97" t="s">
        <v>150</v>
      </c>
      <c r="C39" s="28"/>
      <c r="D39" s="28"/>
      <c r="E39" s="90"/>
      <c r="F39" s="94"/>
      <c r="G39" s="92"/>
      <c r="H39" s="93"/>
      <c r="I39" s="92"/>
      <c r="J39" s="93"/>
      <c r="K39" s="92"/>
      <c r="L39" s="93"/>
      <c r="M39" s="146">
        <v>2000</v>
      </c>
      <c r="N39" s="146">
        <v>2285.8200000000002</v>
      </c>
      <c r="O39" s="196">
        <v>2300</v>
      </c>
    </row>
    <row r="40" spans="1:15" x14ac:dyDescent="0.2">
      <c r="A40" s="96">
        <v>61551</v>
      </c>
      <c r="B40" s="97" t="s">
        <v>35</v>
      </c>
      <c r="C40" s="28"/>
      <c r="D40" s="28"/>
      <c r="E40" s="90">
        <v>6000</v>
      </c>
      <c r="F40" s="94">
        <v>6254.97</v>
      </c>
      <c r="G40" s="92">
        <v>2000</v>
      </c>
      <c r="H40" s="93">
        <v>2240.56</v>
      </c>
      <c r="I40" s="92">
        <v>2500</v>
      </c>
      <c r="J40" s="93">
        <v>4078.56</v>
      </c>
      <c r="K40" s="92">
        <v>400</v>
      </c>
      <c r="L40" s="93"/>
      <c r="M40" s="146">
        <v>12000</v>
      </c>
      <c r="N40" s="146">
        <v>9689.83</v>
      </c>
      <c r="O40" s="196">
        <v>17000</v>
      </c>
    </row>
    <row r="41" spans="1:15" x14ac:dyDescent="0.2">
      <c r="A41" s="96">
        <v>61558</v>
      </c>
      <c r="B41" s="97" t="s">
        <v>36</v>
      </c>
      <c r="C41" s="28"/>
      <c r="D41" s="28"/>
      <c r="E41" s="90">
        <v>4000</v>
      </c>
      <c r="F41" s="94">
        <v>12349.4</v>
      </c>
      <c r="G41" s="92"/>
      <c r="H41" s="93"/>
      <c r="I41" s="92">
        <v>2500</v>
      </c>
      <c r="J41" s="93">
        <v>1881.3</v>
      </c>
      <c r="K41" s="92">
        <v>1000</v>
      </c>
      <c r="L41" s="93"/>
      <c r="M41" s="146">
        <v>10000</v>
      </c>
      <c r="N41" s="146">
        <v>13296.54</v>
      </c>
      <c r="O41" s="196">
        <v>14000</v>
      </c>
    </row>
    <row r="42" spans="1:15" x14ac:dyDescent="0.2">
      <c r="A42" s="96">
        <v>6156</v>
      </c>
      <c r="B42" s="97" t="s">
        <v>37</v>
      </c>
      <c r="C42" s="28"/>
      <c r="D42" s="28"/>
      <c r="E42" s="90">
        <v>4000</v>
      </c>
      <c r="F42" s="94">
        <v>2506.44</v>
      </c>
      <c r="G42" s="92">
        <v>4700</v>
      </c>
      <c r="H42" s="93">
        <v>4112.42</v>
      </c>
      <c r="I42" s="92">
        <v>3700</v>
      </c>
      <c r="J42" s="93">
        <v>3061.99</v>
      </c>
      <c r="K42" s="92">
        <v>700</v>
      </c>
      <c r="L42" s="93">
        <v>791.7</v>
      </c>
      <c r="M42" s="146">
        <v>12000</v>
      </c>
      <c r="N42" s="146">
        <v>10946.74</v>
      </c>
      <c r="O42" s="196">
        <v>11000</v>
      </c>
    </row>
    <row r="43" spans="1:15" x14ac:dyDescent="0.2">
      <c r="A43" s="96">
        <v>6161</v>
      </c>
      <c r="B43" s="97" t="s">
        <v>153</v>
      </c>
      <c r="C43" s="28"/>
      <c r="D43" s="28"/>
      <c r="E43" s="90">
        <v>7000</v>
      </c>
      <c r="F43" s="94">
        <v>7076.27</v>
      </c>
      <c r="G43" s="92">
        <v>7453</v>
      </c>
      <c r="H43" s="93">
        <v>9545.2099999999991</v>
      </c>
      <c r="I43" s="92">
        <v>7850</v>
      </c>
      <c r="J43" s="93">
        <v>7350.54</v>
      </c>
      <c r="K43" s="92">
        <v>1700</v>
      </c>
      <c r="L43" s="93">
        <v>1539.83</v>
      </c>
      <c r="M43" s="146">
        <v>19000</v>
      </c>
      <c r="N43" s="146">
        <v>19222.91</v>
      </c>
      <c r="O43" s="196">
        <v>21313</v>
      </c>
    </row>
    <row r="44" spans="1:15" x14ac:dyDescent="0.2">
      <c r="A44" s="96">
        <v>6168</v>
      </c>
      <c r="B44" s="97" t="s">
        <v>152</v>
      </c>
      <c r="C44" s="28"/>
      <c r="D44" s="28"/>
      <c r="E44" s="90"/>
      <c r="F44" s="94"/>
      <c r="G44" s="92"/>
      <c r="H44" s="93"/>
      <c r="I44" s="92"/>
      <c r="J44" s="93"/>
      <c r="K44" s="92"/>
      <c r="L44" s="93"/>
      <c r="M44" s="146">
        <v>920</v>
      </c>
      <c r="N44" s="146">
        <v>919.05</v>
      </c>
      <c r="O44" s="196">
        <v>920</v>
      </c>
    </row>
    <row r="45" spans="1:15" x14ac:dyDescent="0.2">
      <c r="A45" s="96">
        <v>6182</v>
      </c>
      <c r="B45" s="97" t="s">
        <v>131</v>
      </c>
      <c r="C45" s="28"/>
      <c r="D45" s="28"/>
      <c r="E45" s="90">
        <v>500</v>
      </c>
      <c r="F45" s="94">
        <v>490.1</v>
      </c>
      <c r="G45" s="92">
        <v>500</v>
      </c>
      <c r="H45" s="93">
        <v>455.6</v>
      </c>
      <c r="I45" s="92">
        <v>1000</v>
      </c>
      <c r="J45" s="93">
        <v>792.2</v>
      </c>
      <c r="K45" s="92">
        <v>400</v>
      </c>
      <c r="L45" s="93">
        <v>354</v>
      </c>
      <c r="M45" s="146">
        <v>1200</v>
      </c>
      <c r="N45" s="146">
        <v>1549.9</v>
      </c>
      <c r="O45" s="196">
        <v>1500</v>
      </c>
    </row>
    <row r="46" spans="1:15" x14ac:dyDescent="0.2">
      <c r="A46" s="96">
        <v>6184</v>
      </c>
      <c r="B46" s="97" t="s">
        <v>132</v>
      </c>
      <c r="C46" s="28"/>
      <c r="D46" s="28"/>
      <c r="E46" s="90">
        <v>1500</v>
      </c>
      <c r="F46" s="94">
        <v>790.6</v>
      </c>
      <c r="G46" s="92">
        <v>200</v>
      </c>
      <c r="H46" s="93"/>
      <c r="I46" s="92"/>
      <c r="J46" s="93"/>
      <c r="K46" s="92"/>
      <c r="L46" s="93"/>
      <c r="M46" s="146">
        <v>2000</v>
      </c>
      <c r="N46" s="146">
        <v>1899</v>
      </c>
      <c r="O46" s="196">
        <v>1000</v>
      </c>
    </row>
    <row r="47" spans="1:15" x14ac:dyDescent="0.2">
      <c r="A47" s="96">
        <v>6188</v>
      </c>
      <c r="B47" s="97" t="s">
        <v>38</v>
      </c>
      <c r="C47" s="28"/>
      <c r="D47" s="28"/>
      <c r="E47" s="90"/>
      <c r="F47" s="94"/>
      <c r="G47" s="92">
        <v>400</v>
      </c>
      <c r="H47" s="93">
        <v>371.9</v>
      </c>
      <c r="I47" s="92">
        <v>1000</v>
      </c>
      <c r="J47" s="93">
        <v>703.84</v>
      </c>
      <c r="K47" s="92"/>
      <c r="L47" s="93"/>
      <c r="M47" s="146">
        <v>1800</v>
      </c>
      <c r="N47" s="146">
        <v>1761.56</v>
      </c>
      <c r="O47" s="196">
        <v>1800</v>
      </c>
    </row>
    <row r="48" spans="1:15" x14ac:dyDescent="0.2">
      <c r="A48" s="96">
        <v>6225</v>
      </c>
      <c r="B48" s="97" t="s">
        <v>39</v>
      </c>
      <c r="C48" s="28"/>
      <c r="D48" s="28"/>
      <c r="E48" s="90">
        <v>1000</v>
      </c>
      <c r="F48" s="94">
        <v>648.62</v>
      </c>
      <c r="G48" s="92">
        <v>580</v>
      </c>
      <c r="H48" s="93">
        <v>466.1</v>
      </c>
      <c r="I48" s="92">
        <v>450</v>
      </c>
      <c r="J48" s="93">
        <v>391.22</v>
      </c>
      <c r="K48" s="92">
        <v>250</v>
      </c>
      <c r="L48" s="93">
        <v>198.94</v>
      </c>
      <c r="M48" s="146">
        <v>1200</v>
      </c>
      <c r="N48" s="146">
        <v>552.47</v>
      </c>
      <c r="O48" s="196">
        <v>1200</v>
      </c>
    </row>
    <row r="49" spans="1:16" x14ac:dyDescent="0.2">
      <c r="A49" s="96">
        <v>6226</v>
      </c>
      <c r="B49" s="97" t="s">
        <v>10</v>
      </c>
      <c r="C49" s="28"/>
      <c r="D49" s="28"/>
      <c r="E49" s="90">
        <v>1000</v>
      </c>
      <c r="F49" s="94">
        <v>395.92</v>
      </c>
      <c r="G49" s="92">
        <v>1200</v>
      </c>
      <c r="H49" s="93">
        <v>3218</v>
      </c>
      <c r="I49" s="92">
        <v>1500</v>
      </c>
      <c r="J49" s="93">
        <v>2418.5</v>
      </c>
      <c r="K49" s="92">
        <v>100</v>
      </c>
      <c r="L49" s="93"/>
      <c r="M49" s="146">
        <v>2000</v>
      </c>
      <c r="N49" s="146">
        <v>858.4</v>
      </c>
      <c r="O49" s="196">
        <v>2000</v>
      </c>
    </row>
    <row r="50" spans="1:16" hidden="1" x14ac:dyDescent="0.2">
      <c r="A50" s="96"/>
      <c r="B50" s="97"/>
      <c r="C50" s="28"/>
      <c r="D50" s="28"/>
      <c r="E50" s="90"/>
      <c r="F50" s="94"/>
      <c r="G50" s="92"/>
      <c r="H50" s="93"/>
      <c r="I50" s="92"/>
      <c r="J50" s="93"/>
      <c r="K50" s="92"/>
      <c r="L50" s="93"/>
      <c r="M50" s="146"/>
      <c r="N50" s="146"/>
      <c r="O50" s="196"/>
    </row>
    <row r="51" spans="1:16" x14ac:dyDescent="0.2">
      <c r="A51" s="96">
        <v>6231</v>
      </c>
      <c r="B51" s="97" t="s">
        <v>40</v>
      </c>
      <c r="C51" s="28"/>
      <c r="D51" s="28"/>
      <c r="E51" s="90">
        <v>500</v>
      </c>
      <c r="F51" s="94">
        <v>258.08</v>
      </c>
      <c r="G51" s="92">
        <v>1376</v>
      </c>
      <c r="H51" s="93">
        <v>1613.9</v>
      </c>
      <c r="I51" s="92">
        <v>300</v>
      </c>
      <c r="J51" s="93">
        <v>107.44</v>
      </c>
      <c r="K51" s="92">
        <v>100</v>
      </c>
      <c r="L51" s="93"/>
      <c r="M51" s="146">
        <v>2000</v>
      </c>
      <c r="N51" s="146"/>
      <c r="O51" s="196">
        <v>500</v>
      </c>
    </row>
    <row r="52" spans="1:16" x14ac:dyDescent="0.2">
      <c r="A52" s="96">
        <v>6232</v>
      </c>
      <c r="B52" s="97" t="s">
        <v>41</v>
      </c>
      <c r="C52" s="28"/>
      <c r="D52" s="28"/>
      <c r="E52" s="90">
        <v>1000</v>
      </c>
      <c r="F52" s="94">
        <v>874.26</v>
      </c>
      <c r="G52" s="92">
        <v>200</v>
      </c>
      <c r="H52" s="93">
        <v>891</v>
      </c>
      <c r="I52" s="92">
        <v>5000</v>
      </c>
      <c r="J52" s="93">
        <v>2600.3200000000002</v>
      </c>
      <c r="K52" s="92">
        <v>2000</v>
      </c>
      <c r="L52" s="93">
        <v>1380.35</v>
      </c>
      <c r="M52" s="146">
        <v>11500</v>
      </c>
      <c r="N52" s="146">
        <v>3724.66</v>
      </c>
      <c r="O52" s="196">
        <v>5000</v>
      </c>
    </row>
    <row r="53" spans="1:16" x14ac:dyDescent="0.2">
      <c r="A53" s="96">
        <v>6237</v>
      </c>
      <c r="B53" s="97" t="s">
        <v>42</v>
      </c>
      <c r="C53" s="28"/>
      <c r="D53" s="28"/>
      <c r="E53" s="90"/>
      <c r="F53" s="94"/>
      <c r="G53" s="92"/>
      <c r="H53" s="93"/>
      <c r="I53" s="92">
        <v>3500</v>
      </c>
      <c r="J53" s="93">
        <v>3237.22</v>
      </c>
      <c r="K53" s="92"/>
      <c r="L53" s="93"/>
      <c r="M53" s="146">
        <v>1000</v>
      </c>
      <c r="N53" s="146">
        <v>402.22</v>
      </c>
      <c r="O53" s="196">
        <v>500</v>
      </c>
    </row>
    <row r="54" spans="1:16" x14ac:dyDescent="0.2">
      <c r="A54" s="96">
        <v>6251</v>
      </c>
      <c r="B54" s="97" t="s">
        <v>57</v>
      </c>
      <c r="C54" s="28"/>
      <c r="D54" s="28"/>
      <c r="E54" s="90"/>
      <c r="F54" s="94"/>
      <c r="G54" s="92">
        <v>380</v>
      </c>
      <c r="H54" s="93"/>
      <c r="I54" s="92">
        <v>500</v>
      </c>
      <c r="J54" s="93">
        <v>336.4</v>
      </c>
      <c r="K54" s="92"/>
      <c r="L54" s="93"/>
      <c r="M54" s="146">
        <v>500</v>
      </c>
      <c r="N54" s="146">
        <v>654.39</v>
      </c>
      <c r="O54" s="196">
        <v>500</v>
      </c>
    </row>
    <row r="55" spans="1:16" x14ac:dyDescent="0.2">
      <c r="A55" s="96">
        <v>6257</v>
      </c>
      <c r="B55" s="97" t="s">
        <v>154</v>
      </c>
      <c r="C55" s="28"/>
      <c r="D55" s="28"/>
      <c r="E55" s="90"/>
      <c r="F55" s="94"/>
      <c r="G55" s="92"/>
      <c r="H55" s="93"/>
      <c r="I55" s="92"/>
      <c r="J55" s="93"/>
      <c r="K55" s="92"/>
      <c r="L55" s="93"/>
      <c r="M55" s="146">
        <v>500</v>
      </c>
      <c r="N55" s="146">
        <v>1246.3699999999999</v>
      </c>
      <c r="O55" s="196">
        <v>1000</v>
      </c>
    </row>
    <row r="56" spans="1:16" x14ac:dyDescent="0.2">
      <c r="A56" s="96">
        <v>6261</v>
      </c>
      <c r="B56" s="97" t="s">
        <v>11</v>
      </c>
      <c r="C56" s="28"/>
      <c r="D56" s="28"/>
      <c r="E56" s="90">
        <v>1000</v>
      </c>
      <c r="F56" s="94">
        <v>477.98</v>
      </c>
      <c r="G56" s="92">
        <v>600</v>
      </c>
      <c r="H56" s="93">
        <v>316.26</v>
      </c>
      <c r="I56" s="92">
        <v>1000</v>
      </c>
      <c r="J56" s="93">
        <v>977.2</v>
      </c>
      <c r="K56" s="92">
        <v>300</v>
      </c>
      <c r="L56" s="93"/>
      <c r="M56" s="146">
        <v>5000</v>
      </c>
      <c r="N56" s="146">
        <v>5107.78</v>
      </c>
      <c r="O56" s="196">
        <v>5000</v>
      </c>
      <c r="P56" s="156"/>
    </row>
    <row r="57" spans="1:16" x14ac:dyDescent="0.2">
      <c r="A57" s="96">
        <v>6262</v>
      </c>
      <c r="B57" s="97" t="s">
        <v>12</v>
      </c>
      <c r="C57" s="28"/>
      <c r="D57" s="28"/>
      <c r="E57" s="90">
        <v>3000</v>
      </c>
      <c r="F57" s="94">
        <v>2784.58</v>
      </c>
      <c r="G57" s="92">
        <v>3400</v>
      </c>
      <c r="H57" s="93">
        <v>3104.55</v>
      </c>
      <c r="I57" s="92">
        <v>6600</v>
      </c>
      <c r="J57" s="93">
        <v>5511.81</v>
      </c>
      <c r="K57" s="92">
        <v>500</v>
      </c>
      <c r="L57" s="93">
        <v>481.89</v>
      </c>
      <c r="M57" s="146">
        <v>13000</v>
      </c>
      <c r="N57" s="146">
        <v>18785.599999999999</v>
      </c>
      <c r="O57" s="196">
        <v>15000</v>
      </c>
    </row>
    <row r="58" spans="1:16" hidden="1" x14ac:dyDescent="0.2">
      <c r="A58" s="96"/>
      <c r="B58" s="97"/>
      <c r="C58" s="28"/>
      <c r="D58" s="28"/>
      <c r="E58" s="90"/>
      <c r="F58" s="94"/>
      <c r="G58" s="92"/>
      <c r="H58" s="93"/>
      <c r="I58" s="92"/>
      <c r="J58" s="93"/>
      <c r="K58" s="92"/>
      <c r="L58" s="93"/>
      <c r="M58" s="146"/>
      <c r="N58" s="146"/>
      <c r="O58" s="196"/>
    </row>
    <row r="59" spans="1:16" x14ac:dyDescent="0.2">
      <c r="A59" s="96">
        <v>627</v>
      </c>
      <c r="B59" s="97" t="s">
        <v>43</v>
      </c>
      <c r="C59" s="28"/>
      <c r="D59" s="28"/>
      <c r="E59" s="90"/>
      <c r="F59" s="94"/>
      <c r="G59" s="92"/>
      <c r="H59" s="93">
        <v>19</v>
      </c>
      <c r="I59" s="92">
        <v>200</v>
      </c>
      <c r="J59" s="93">
        <v>100.3</v>
      </c>
      <c r="K59" s="92"/>
      <c r="L59" s="93"/>
      <c r="M59" s="146">
        <v>150</v>
      </c>
      <c r="N59" s="146">
        <v>142.99</v>
      </c>
      <c r="O59" s="196">
        <v>150</v>
      </c>
    </row>
    <row r="60" spans="1:16" x14ac:dyDescent="0.2">
      <c r="A60" s="96">
        <v>6281</v>
      </c>
      <c r="B60" s="97" t="s">
        <v>44</v>
      </c>
      <c r="C60" s="28"/>
      <c r="D60" s="28"/>
      <c r="E60" s="90">
        <v>2000</v>
      </c>
      <c r="F60" s="94">
        <v>1647.15</v>
      </c>
      <c r="G60" s="92">
        <v>550</v>
      </c>
      <c r="H60" s="93">
        <v>550.19000000000005</v>
      </c>
      <c r="I60" s="92">
        <v>5000</v>
      </c>
      <c r="J60" s="93">
        <v>6508.64</v>
      </c>
      <c r="K60" s="92">
        <v>400</v>
      </c>
      <c r="L60" s="93">
        <v>347.05</v>
      </c>
      <c r="M60" s="146">
        <v>6000</v>
      </c>
      <c r="N60" s="146">
        <v>6519.2</v>
      </c>
      <c r="O60" s="196">
        <v>6500</v>
      </c>
    </row>
    <row r="61" spans="1:16" hidden="1" x14ac:dyDescent="0.2">
      <c r="A61" s="96"/>
      <c r="B61" s="97"/>
      <c r="C61" s="28"/>
      <c r="D61" s="28"/>
      <c r="E61" s="90"/>
      <c r="F61" s="94"/>
      <c r="G61" s="92"/>
      <c r="H61" s="93"/>
      <c r="I61" s="92"/>
      <c r="J61" s="93"/>
      <c r="K61" s="92"/>
      <c r="L61" s="93"/>
      <c r="M61" s="146"/>
      <c r="N61" s="146"/>
      <c r="O61" s="196"/>
    </row>
    <row r="62" spans="1:16" hidden="1" x14ac:dyDescent="0.2">
      <c r="A62" s="96"/>
      <c r="B62" s="97"/>
      <c r="C62" s="28"/>
      <c r="D62" s="28"/>
      <c r="E62" s="90"/>
      <c r="F62" s="94"/>
      <c r="G62" s="92"/>
      <c r="H62" s="93"/>
      <c r="I62" s="92"/>
      <c r="J62" s="93"/>
      <c r="K62" s="92"/>
      <c r="L62" s="93"/>
      <c r="M62" s="146"/>
      <c r="N62" s="146"/>
      <c r="O62" s="196"/>
    </row>
    <row r="63" spans="1:16" hidden="1" x14ac:dyDescent="0.2">
      <c r="A63" s="96"/>
      <c r="B63" s="97"/>
      <c r="C63" s="28"/>
      <c r="D63" s="28"/>
      <c r="E63" s="90"/>
      <c r="F63" s="94"/>
      <c r="G63" s="92"/>
      <c r="H63" s="93"/>
      <c r="I63" s="92"/>
      <c r="J63" s="93"/>
      <c r="K63" s="92"/>
      <c r="L63" s="93"/>
      <c r="M63" s="146"/>
      <c r="N63" s="146"/>
      <c r="O63" s="196"/>
    </row>
    <row r="64" spans="1:16" x14ac:dyDescent="0.2">
      <c r="A64" s="96">
        <v>6282</v>
      </c>
      <c r="B64" s="97" t="s">
        <v>162</v>
      </c>
      <c r="C64" s="28"/>
      <c r="D64" s="28"/>
      <c r="E64" s="90"/>
      <c r="F64" s="94"/>
      <c r="G64" s="92"/>
      <c r="H64" s="93"/>
      <c r="I64" s="92"/>
      <c r="J64" s="93"/>
      <c r="K64" s="92"/>
      <c r="L64" s="93"/>
      <c r="M64" s="146"/>
      <c r="N64" s="146">
        <v>652.14</v>
      </c>
      <c r="O64" s="196">
        <v>650</v>
      </c>
    </row>
    <row r="65" spans="1:15" x14ac:dyDescent="0.2">
      <c r="A65" s="96">
        <v>6284</v>
      </c>
      <c r="B65" s="97" t="s">
        <v>163</v>
      </c>
      <c r="C65" s="28"/>
      <c r="D65" s="28"/>
      <c r="E65" s="90"/>
      <c r="F65" s="94"/>
      <c r="G65" s="92"/>
      <c r="H65" s="93"/>
      <c r="I65" s="92">
        <v>1200</v>
      </c>
      <c r="J65" s="93">
        <v>1045</v>
      </c>
      <c r="K65" s="92"/>
      <c r="L65" s="93"/>
      <c r="M65" s="146">
        <v>1500</v>
      </c>
      <c r="N65" s="146">
        <v>1637.7</v>
      </c>
      <c r="O65" s="196">
        <v>1600</v>
      </c>
    </row>
    <row r="66" spans="1:15" x14ac:dyDescent="0.2">
      <c r="A66" s="96">
        <v>63512</v>
      </c>
      <c r="B66" s="97" t="s">
        <v>13</v>
      </c>
      <c r="C66" s="28"/>
      <c r="D66" s="28"/>
      <c r="E66" s="90">
        <v>6500</v>
      </c>
      <c r="F66" s="94">
        <v>6173</v>
      </c>
      <c r="G66" s="92">
        <v>4507</v>
      </c>
      <c r="H66" s="93">
        <v>4531</v>
      </c>
      <c r="I66" s="92">
        <v>5000</v>
      </c>
      <c r="J66" s="93">
        <v>4541</v>
      </c>
      <c r="K66" s="92">
        <v>1820</v>
      </c>
      <c r="L66" s="93">
        <v>1774</v>
      </c>
      <c r="M66" s="146">
        <v>18000</v>
      </c>
      <c r="N66" s="146">
        <v>25168</v>
      </c>
      <c r="O66" s="196">
        <v>26000</v>
      </c>
    </row>
    <row r="67" spans="1:15" hidden="1" x14ac:dyDescent="0.2">
      <c r="A67" s="96"/>
      <c r="B67" s="97"/>
      <c r="C67" s="28"/>
      <c r="D67" s="28"/>
      <c r="E67" s="90"/>
      <c r="F67" s="94"/>
      <c r="G67" s="92"/>
      <c r="H67" s="93"/>
      <c r="I67" s="92"/>
      <c r="J67" s="93"/>
      <c r="K67" s="92"/>
      <c r="L67" s="93"/>
      <c r="M67" s="146"/>
      <c r="N67" s="146"/>
      <c r="O67" s="196"/>
    </row>
    <row r="68" spans="1:15" x14ac:dyDescent="0.2">
      <c r="A68" s="105">
        <v>637</v>
      </c>
      <c r="B68" s="106" t="s">
        <v>45</v>
      </c>
      <c r="C68" s="107"/>
      <c r="D68" s="107"/>
      <c r="E68" s="108"/>
      <c r="F68" s="109"/>
      <c r="G68" s="110">
        <v>390</v>
      </c>
      <c r="H68" s="111"/>
      <c r="I68" s="110">
        <v>4000</v>
      </c>
      <c r="J68" s="111">
        <v>3212.72</v>
      </c>
      <c r="K68" s="110"/>
      <c r="L68" s="111">
        <v>115.5</v>
      </c>
      <c r="M68" s="158">
        <v>3800</v>
      </c>
      <c r="N68" s="146">
        <v>3868.32</v>
      </c>
      <c r="O68" s="196">
        <v>3800.82</v>
      </c>
    </row>
    <row r="69" spans="1:15" hidden="1" x14ac:dyDescent="0.2">
      <c r="A69" s="29"/>
      <c r="B69" s="30"/>
      <c r="C69" s="31"/>
      <c r="D69" s="31"/>
      <c r="E69" s="54"/>
      <c r="F69" s="57"/>
      <c r="G69" s="65"/>
      <c r="H69" s="61"/>
      <c r="I69" s="65"/>
      <c r="J69" s="61"/>
      <c r="K69" s="65"/>
      <c r="L69" s="61"/>
      <c r="M69" s="140"/>
      <c r="N69" s="140"/>
      <c r="O69" s="190"/>
    </row>
    <row r="70" spans="1:15" hidden="1" x14ac:dyDescent="0.2">
      <c r="A70" s="27"/>
      <c r="B70" s="21"/>
      <c r="C70" s="28"/>
      <c r="D70" s="28"/>
      <c r="E70" s="53"/>
      <c r="F70" s="57"/>
      <c r="G70" s="65"/>
      <c r="H70" s="61"/>
      <c r="I70" s="65"/>
      <c r="J70" s="61"/>
      <c r="K70" s="65"/>
      <c r="L70" s="61"/>
      <c r="M70" s="140"/>
      <c r="N70" s="140"/>
      <c r="O70" s="190"/>
    </row>
    <row r="71" spans="1:15" hidden="1" x14ac:dyDescent="0.2">
      <c r="A71" s="27"/>
      <c r="B71" s="21"/>
      <c r="C71" s="28"/>
      <c r="D71" s="28"/>
      <c r="E71" s="53"/>
      <c r="F71" s="57"/>
      <c r="G71" s="65"/>
      <c r="H71" s="61"/>
      <c r="I71" s="65"/>
      <c r="J71" s="61"/>
      <c r="K71" s="65"/>
      <c r="L71" s="61"/>
      <c r="M71" s="140"/>
      <c r="N71" s="140"/>
      <c r="O71" s="190"/>
    </row>
    <row r="72" spans="1:15" hidden="1" x14ac:dyDescent="0.2">
      <c r="A72" s="27"/>
      <c r="B72" s="21"/>
      <c r="C72" s="28"/>
      <c r="D72" s="28"/>
      <c r="E72" s="53"/>
      <c r="F72" s="57"/>
      <c r="G72" s="65"/>
      <c r="H72" s="61"/>
      <c r="I72" s="65"/>
      <c r="J72" s="61"/>
      <c r="K72" s="65"/>
      <c r="L72" s="61"/>
      <c r="M72" s="140"/>
      <c r="N72" s="140"/>
      <c r="O72" s="190"/>
    </row>
    <row r="73" spans="1:15" hidden="1" x14ac:dyDescent="0.2">
      <c r="A73" s="27"/>
      <c r="B73" s="21"/>
      <c r="C73" s="28"/>
      <c r="D73" s="28"/>
      <c r="E73" s="53"/>
      <c r="F73" s="57"/>
      <c r="G73" s="65"/>
      <c r="H73" s="61"/>
      <c r="I73" s="65"/>
      <c r="J73" s="61"/>
      <c r="K73" s="65"/>
      <c r="L73" s="61"/>
      <c r="M73" s="140"/>
      <c r="N73" s="140"/>
      <c r="O73" s="190"/>
    </row>
    <row r="74" spans="1:15" hidden="1" x14ac:dyDescent="0.2">
      <c r="A74" s="27"/>
      <c r="B74" s="21"/>
      <c r="C74" s="28"/>
      <c r="D74" s="28"/>
      <c r="E74" s="53"/>
      <c r="F74" s="57"/>
      <c r="G74" s="65"/>
      <c r="H74" s="61"/>
      <c r="I74" s="65"/>
      <c r="J74" s="61"/>
      <c r="K74" s="65"/>
      <c r="L74" s="61"/>
      <c r="M74" s="140"/>
      <c r="N74" s="140"/>
      <c r="O74" s="190"/>
    </row>
    <row r="75" spans="1:15" ht="9.9499999999999993" customHeight="1" x14ac:dyDescent="0.2">
      <c r="A75" s="27"/>
      <c r="B75" s="21"/>
      <c r="C75" s="28"/>
      <c r="D75" s="28"/>
      <c r="E75" s="53"/>
      <c r="F75" s="57"/>
      <c r="G75" s="65"/>
      <c r="H75" s="61"/>
      <c r="I75" s="65"/>
      <c r="J75" s="61"/>
      <c r="K75" s="65"/>
      <c r="L75" s="61"/>
      <c r="M75" s="140"/>
      <c r="N75" s="140"/>
      <c r="O75" s="190"/>
    </row>
    <row r="76" spans="1:15" x14ac:dyDescent="0.2">
      <c r="A76" s="168" t="s">
        <v>16</v>
      </c>
      <c r="B76" s="169" t="s">
        <v>17</v>
      </c>
      <c r="C76" s="170"/>
      <c r="D76" s="170"/>
      <c r="E76" s="171">
        <f t="shared" ref="E76:O76" si="1">SUM(E77:E89)</f>
        <v>204400</v>
      </c>
      <c r="F76" s="164">
        <f t="shared" si="1"/>
        <v>196700.33999999997</v>
      </c>
      <c r="G76" s="172">
        <f t="shared" si="1"/>
        <v>136300</v>
      </c>
      <c r="H76" s="173">
        <f t="shared" si="1"/>
        <v>125519.85000000002</v>
      </c>
      <c r="I76" s="172">
        <f t="shared" si="1"/>
        <v>143200</v>
      </c>
      <c r="J76" s="173">
        <f t="shared" si="1"/>
        <v>142221.65000000005</v>
      </c>
      <c r="K76" s="172">
        <f t="shared" si="1"/>
        <v>0</v>
      </c>
      <c r="L76" s="173">
        <f t="shared" si="1"/>
        <v>0</v>
      </c>
      <c r="M76" s="174">
        <f t="shared" si="1"/>
        <v>521839</v>
      </c>
      <c r="N76" s="174">
        <f t="shared" si="1"/>
        <v>505884.13</v>
      </c>
      <c r="O76" s="191">
        <f t="shared" si="1"/>
        <v>522628</v>
      </c>
    </row>
    <row r="77" spans="1:15" x14ac:dyDescent="0.2">
      <c r="A77" s="112" t="s">
        <v>66</v>
      </c>
      <c r="B77" s="97" t="s">
        <v>70</v>
      </c>
      <c r="C77" s="113"/>
      <c r="D77" s="113"/>
      <c r="E77" s="90"/>
      <c r="F77" s="94"/>
      <c r="G77" s="92"/>
      <c r="H77" s="93"/>
      <c r="I77" s="92"/>
      <c r="J77" s="93"/>
      <c r="K77" s="92"/>
      <c r="L77" s="93"/>
      <c r="M77" s="146">
        <v>350</v>
      </c>
      <c r="N77" s="146">
        <v>329.89</v>
      </c>
      <c r="O77" s="192">
        <v>364</v>
      </c>
    </row>
    <row r="78" spans="1:15" x14ac:dyDescent="0.2">
      <c r="A78" s="112" t="s">
        <v>18</v>
      </c>
      <c r="B78" s="97" t="s">
        <v>46</v>
      </c>
      <c r="C78" s="113"/>
      <c r="D78" s="113"/>
      <c r="E78" s="90">
        <v>3000</v>
      </c>
      <c r="F78" s="94">
        <v>2578.17</v>
      </c>
      <c r="G78" s="92">
        <v>1700</v>
      </c>
      <c r="H78" s="93">
        <v>1569.59</v>
      </c>
      <c r="I78" s="92">
        <v>1800</v>
      </c>
      <c r="J78" s="93">
        <v>1849.12</v>
      </c>
      <c r="K78" s="92"/>
      <c r="L78" s="93"/>
      <c r="M78" s="146">
        <v>6500</v>
      </c>
      <c r="N78" s="146">
        <v>6322.57</v>
      </c>
      <c r="O78" s="192">
        <v>7076</v>
      </c>
    </row>
    <row r="79" spans="1:15" x14ac:dyDescent="0.2">
      <c r="A79" s="112" t="s">
        <v>155</v>
      </c>
      <c r="B79" s="97" t="s">
        <v>47</v>
      </c>
      <c r="C79" s="113"/>
      <c r="D79" s="113"/>
      <c r="E79" s="90">
        <v>101900</v>
      </c>
      <c r="F79" s="94">
        <v>99520.51</v>
      </c>
      <c r="G79" s="92">
        <v>74000</v>
      </c>
      <c r="H79" s="93">
        <v>65942.070000000007</v>
      </c>
      <c r="I79" s="92">
        <v>76500</v>
      </c>
      <c r="J79" s="93">
        <v>76317.42</v>
      </c>
      <c r="K79" s="92"/>
      <c r="L79" s="93"/>
      <c r="M79" s="146">
        <v>256620</v>
      </c>
      <c r="N79" s="146">
        <v>254996.88</v>
      </c>
      <c r="O79" s="192">
        <v>255000</v>
      </c>
    </row>
    <row r="80" spans="1:15" x14ac:dyDescent="0.2">
      <c r="A80" s="112" t="s">
        <v>156</v>
      </c>
      <c r="B80" s="97" t="s">
        <v>48</v>
      </c>
      <c r="C80" s="113"/>
      <c r="D80" s="113"/>
      <c r="E80" s="90">
        <v>25000</v>
      </c>
      <c r="F80" s="94">
        <v>20450.93</v>
      </c>
      <c r="G80" s="92">
        <v>2500</v>
      </c>
      <c r="H80" s="93">
        <v>8539.51</v>
      </c>
      <c r="I80" s="92">
        <v>20000</v>
      </c>
      <c r="J80" s="93">
        <v>18497.18</v>
      </c>
      <c r="K80" s="92"/>
      <c r="L80" s="93"/>
      <c r="M80" s="146">
        <v>67330</v>
      </c>
      <c r="N80" s="146">
        <v>65194.74</v>
      </c>
      <c r="O80" s="192">
        <v>87612</v>
      </c>
    </row>
    <row r="81" spans="1:16" x14ac:dyDescent="0.2">
      <c r="A81" s="112" t="s">
        <v>67</v>
      </c>
      <c r="B81" s="97" t="s">
        <v>71</v>
      </c>
      <c r="C81" s="113"/>
      <c r="D81" s="113"/>
      <c r="E81" s="90">
        <v>15000</v>
      </c>
      <c r="F81" s="94">
        <v>14309.68</v>
      </c>
      <c r="G81" s="92"/>
      <c r="H81" s="93"/>
      <c r="I81" s="92"/>
      <c r="J81" s="93"/>
      <c r="K81" s="92"/>
      <c r="L81" s="93"/>
      <c r="M81" s="146">
        <v>17765</v>
      </c>
      <c r="N81" s="146">
        <v>17763.599999999999</v>
      </c>
      <c r="O81" s="196">
        <v>4495</v>
      </c>
    </row>
    <row r="82" spans="1:16" x14ac:dyDescent="0.2">
      <c r="A82" s="112" t="s">
        <v>68</v>
      </c>
      <c r="B82" s="97" t="s">
        <v>72</v>
      </c>
      <c r="C82" s="113"/>
      <c r="D82" s="113"/>
      <c r="E82" s="90"/>
      <c r="F82" s="94"/>
      <c r="G82" s="92">
        <v>15000</v>
      </c>
      <c r="H82" s="93">
        <v>8153.1</v>
      </c>
      <c r="I82" s="92"/>
      <c r="J82" s="93"/>
      <c r="K82" s="92"/>
      <c r="L82" s="93"/>
      <c r="M82" s="146">
        <v>16920</v>
      </c>
      <c r="N82" s="146">
        <v>10150.799999999999</v>
      </c>
      <c r="O82" s="196">
        <v>10275</v>
      </c>
    </row>
    <row r="83" spans="1:16" x14ac:dyDescent="0.2">
      <c r="A83" s="112" t="s">
        <v>19</v>
      </c>
      <c r="B83" s="97" t="s">
        <v>49</v>
      </c>
      <c r="C83" s="113"/>
      <c r="D83" s="113"/>
      <c r="E83" s="90">
        <v>27000</v>
      </c>
      <c r="F83" s="94">
        <v>26490.66</v>
      </c>
      <c r="G83" s="92">
        <v>16000</v>
      </c>
      <c r="H83" s="93">
        <v>16498.13</v>
      </c>
      <c r="I83" s="92">
        <v>19000</v>
      </c>
      <c r="J83" s="93">
        <v>19270.439999999999</v>
      </c>
      <c r="K83" s="92"/>
      <c r="L83" s="93"/>
      <c r="M83" s="146">
        <v>71915</v>
      </c>
      <c r="N83" s="146">
        <v>70029.87</v>
      </c>
      <c r="O83" s="192">
        <v>75198</v>
      </c>
    </row>
    <row r="84" spans="1:16" x14ac:dyDescent="0.2">
      <c r="A84" s="112" t="s">
        <v>20</v>
      </c>
      <c r="B84" s="97" t="s">
        <v>50</v>
      </c>
      <c r="C84" s="113"/>
      <c r="D84" s="113"/>
      <c r="E84" s="90">
        <v>23000</v>
      </c>
      <c r="F84" s="94">
        <v>23909.13</v>
      </c>
      <c r="G84" s="92">
        <v>22100</v>
      </c>
      <c r="H84" s="93">
        <v>19606.150000000001</v>
      </c>
      <c r="I84" s="92">
        <v>20000</v>
      </c>
      <c r="J84" s="93">
        <v>18655.849999999999</v>
      </c>
      <c r="K84" s="92"/>
      <c r="L84" s="93"/>
      <c r="M84" s="146">
        <v>62130</v>
      </c>
      <c r="N84" s="146">
        <v>60732.45</v>
      </c>
      <c r="O84" s="192">
        <v>62750</v>
      </c>
    </row>
    <row r="85" spans="1:16" x14ac:dyDescent="0.2">
      <c r="A85" s="112" t="s">
        <v>21</v>
      </c>
      <c r="B85" s="97" t="s">
        <v>51</v>
      </c>
      <c r="C85" s="113"/>
      <c r="D85" s="113"/>
      <c r="E85" s="90">
        <v>2500</v>
      </c>
      <c r="F85" s="94">
        <v>2226.96</v>
      </c>
      <c r="G85" s="92">
        <v>500</v>
      </c>
      <c r="H85" s="93">
        <v>921.03</v>
      </c>
      <c r="I85" s="92">
        <v>1400</v>
      </c>
      <c r="J85" s="93">
        <v>1183.82</v>
      </c>
      <c r="K85" s="92"/>
      <c r="L85" s="93"/>
      <c r="M85" s="146">
        <v>6380</v>
      </c>
      <c r="N85" s="146">
        <v>5837.65</v>
      </c>
      <c r="O85" s="192">
        <v>5000</v>
      </c>
    </row>
    <row r="86" spans="1:16" x14ac:dyDescent="0.2">
      <c r="A86" s="112" t="s">
        <v>22</v>
      </c>
      <c r="B86" s="97" t="s">
        <v>130</v>
      </c>
      <c r="C86" s="113"/>
      <c r="D86" s="113"/>
      <c r="E86" s="90">
        <v>5000</v>
      </c>
      <c r="F86" s="94">
        <v>4390.3</v>
      </c>
      <c r="G86" s="92">
        <v>4200</v>
      </c>
      <c r="H86" s="93">
        <v>4011.77</v>
      </c>
      <c r="I86" s="92">
        <v>3100</v>
      </c>
      <c r="J86" s="93">
        <v>5124.17</v>
      </c>
      <c r="K86" s="92"/>
      <c r="L86" s="93"/>
      <c r="M86" s="146">
        <v>9300</v>
      </c>
      <c r="N86" s="146">
        <v>9312.91</v>
      </c>
      <c r="O86" s="192">
        <v>9500</v>
      </c>
    </row>
    <row r="87" spans="1:16" x14ac:dyDescent="0.2">
      <c r="A87" s="112" t="s">
        <v>69</v>
      </c>
      <c r="B87" s="97" t="s">
        <v>81</v>
      </c>
      <c r="C87" s="113"/>
      <c r="D87" s="113"/>
      <c r="E87" s="90">
        <v>1000</v>
      </c>
      <c r="F87" s="94">
        <v>2215</v>
      </c>
      <c r="G87" s="92"/>
      <c r="H87" s="93"/>
      <c r="I87" s="92"/>
      <c r="J87" s="93"/>
      <c r="K87" s="92"/>
      <c r="L87" s="93"/>
      <c r="M87" s="146">
        <v>1300</v>
      </c>
      <c r="N87" s="146"/>
      <c r="O87" s="192">
        <v>108</v>
      </c>
    </row>
    <row r="88" spans="1:16" x14ac:dyDescent="0.2">
      <c r="A88" s="112" t="s">
        <v>58</v>
      </c>
      <c r="B88" s="97" t="s">
        <v>129</v>
      </c>
      <c r="C88" s="113"/>
      <c r="D88" s="113"/>
      <c r="E88" s="90"/>
      <c r="F88" s="94"/>
      <c r="G88" s="92"/>
      <c r="H88" s="93"/>
      <c r="I88" s="92">
        <v>1000</v>
      </c>
      <c r="J88" s="93">
        <v>989.45</v>
      </c>
      <c r="K88" s="92"/>
      <c r="L88" s="93"/>
      <c r="M88" s="146">
        <v>4029</v>
      </c>
      <c r="N88" s="146">
        <v>4029</v>
      </c>
      <c r="O88" s="192">
        <v>4050</v>
      </c>
    </row>
    <row r="89" spans="1:16" x14ac:dyDescent="0.2">
      <c r="A89" s="112" t="s">
        <v>23</v>
      </c>
      <c r="B89" s="97" t="s">
        <v>52</v>
      </c>
      <c r="C89" s="113"/>
      <c r="D89" s="113"/>
      <c r="E89" s="90">
        <v>1000</v>
      </c>
      <c r="F89" s="94">
        <v>609</v>
      </c>
      <c r="G89" s="92">
        <v>300</v>
      </c>
      <c r="H89" s="93">
        <v>278.5</v>
      </c>
      <c r="I89" s="92">
        <v>400</v>
      </c>
      <c r="J89" s="93">
        <v>334.2</v>
      </c>
      <c r="K89" s="92"/>
      <c r="L89" s="93"/>
      <c r="M89" s="146">
        <v>1300</v>
      </c>
      <c r="N89" s="146">
        <v>1183.77</v>
      </c>
      <c r="O89" s="192">
        <v>1200</v>
      </c>
    </row>
    <row r="90" spans="1:16" ht="9.9499999999999993" customHeight="1" x14ac:dyDescent="0.2">
      <c r="A90" s="27"/>
      <c r="B90" s="21"/>
      <c r="C90" s="28"/>
      <c r="D90" s="28"/>
      <c r="E90" s="53"/>
      <c r="F90" s="57"/>
      <c r="G90" s="65"/>
      <c r="H90" s="61"/>
      <c r="I90" s="65"/>
      <c r="J90" s="61"/>
      <c r="K90" s="65"/>
      <c r="L90" s="61"/>
      <c r="M90" s="140"/>
      <c r="N90" s="140"/>
      <c r="O90" s="190"/>
    </row>
    <row r="91" spans="1:16" x14ac:dyDescent="0.2">
      <c r="A91" s="175">
        <v>65</v>
      </c>
      <c r="B91" s="169" t="s">
        <v>133</v>
      </c>
      <c r="C91" s="176"/>
      <c r="D91" s="176"/>
      <c r="E91" s="171">
        <f t="shared" ref="E91:O91" si="2">SUM(E92:E97)</f>
        <v>44849</v>
      </c>
      <c r="F91" s="164">
        <f t="shared" si="2"/>
        <v>44185.69</v>
      </c>
      <c r="G91" s="172">
        <f t="shared" si="2"/>
        <v>62198.400000000001</v>
      </c>
      <c r="H91" s="173">
        <f t="shared" si="2"/>
        <v>61633.279999999999</v>
      </c>
      <c r="I91" s="172">
        <f t="shared" si="2"/>
        <v>25343</v>
      </c>
      <c r="J91" s="173">
        <f t="shared" si="2"/>
        <v>25240.720000000001</v>
      </c>
      <c r="K91" s="172">
        <f t="shared" si="2"/>
        <v>17690</v>
      </c>
      <c r="L91" s="173">
        <f t="shared" si="2"/>
        <v>17832.849999999999</v>
      </c>
      <c r="M91" s="174">
        <f t="shared" si="2"/>
        <v>157087</v>
      </c>
      <c r="N91" s="174">
        <f t="shared" si="2"/>
        <v>145876.47</v>
      </c>
      <c r="O91" s="191">
        <f t="shared" si="2"/>
        <v>133493</v>
      </c>
    </row>
    <row r="92" spans="1:16" x14ac:dyDescent="0.2">
      <c r="A92" s="96">
        <v>6531</v>
      </c>
      <c r="B92" s="97" t="s">
        <v>14</v>
      </c>
      <c r="C92" s="113"/>
      <c r="D92" s="113"/>
      <c r="E92" s="90">
        <v>17000</v>
      </c>
      <c r="F92" s="94">
        <v>16787.04</v>
      </c>
      <c r="G92" s="92">
        <v>16800</v>
      </c>
      <c r="H92" s="93">
        <v>16787.939999999999</v>
      </c>
      <c r="I92" s="92">
        <v>16000</v>
      </c>
      <c r="J92" s="93">
        <v>15966.24</v>
      </c>
      <c r="K92" s="92">
        <v>13580</v>
      </c>
      <c r="L92" s="93">
        <v>13778.32</v>
      </c>
      <c r="M92" s="146">
        <v>57100</v>
      </c>
      <c r="N92" s="146">
        <v>57361.48</v>
      </c>
      <c r="O92" s="192">
        <v>57400</v>
      </c>
    </row>
    <row r="93" spans="1:16" x14ac:dyDescent="0.2">
      <c r="A93" s="96">
        <v>6533</v>
      </c>
      <c r="B93" s="97" t="s">
        <v>53</v>
      </c>
      <c r="C93" s="113"/>
      <c r="D93" s="113"/>
      <c r="E93" s="90">
        <v>1000</v>
      </c>
      <c r="F93" s="94">
        <v>665.68</v>
      </c>
      <c r="G93" s="92">
        <v>700</v>
      </c>
      <c r="H93" s="93">
        <v>664.92</v>
      </c>
      <c r="I93" s="92">
        <v>700</v>
      </c>
      <c r="J93" s="93">
        <v>632.16</v>
      </c>
      <c r="K93" s="92">
        <v>600</v>
      </c>
      <c r="L93" s="93">
        <v>545.55999999999995</v>
      </c>
      <c r="M93" s="146">
        <v>2410</v>
      </c>
      <c r="N93" s="146">
        <v>2403.2199999999998</v>
      </c>
      <c r="O93" s="192">
        <v>2410</v>
      </c>
    </row>
    <row r="94" spans="1:16" x14ac:dyDescent="0.2">
      <c r="A94" s="96">
        <v>6553</v>
      </c>
      <c r="B94" s="97" t="s">
        <v>54</v>
      </c>
      <c r="C94" s="113"/>
      <c r="D94" s="113"/>
      <c r="E94" s="90">
        <v>13032</v>
      </c>
      <c r="F94" s="94">
        <v>13031.3</v>
      </c>
      <c r="G94" s="92">
        <v>10198.4</v>
      </c>
      <c r="H94" s="93">
        <v>10198.4</v>
      </c>
      <c r="I94" s="92">
        <v>6799</v>
      </c>
      <c r="J94" s="93">
        <v>6798.92</v>
      </c>
      <c r="K94" s="92">
        <v>2953</v>
      </c>
      <c r="L94" s="93">
        <v>2952.17</v>
      </c>
      <c r="M94" s="146">
        <v>33080</v>
      </c>
      <c r="N94" s="146">
        <v>33079.74</v>
      </c>
      <c r="O94" s="192">
        <v>33327</v>
      </c>
    </row>
    <row r="95" spans="1:16" x14ac:dyDescent="0.2">
      <c r="A95" s="96">
        <v>65548</v>
      </c>
      <c r="B95" s="97" t="s">
        <v>128</v>
      </c>
      <c r="C95" s="113"/>
      <c r="D95" s="113"/>
      <c r="E95" s="90">
        <v>8817</v>
      </c>
      <c r="F95" s="94">
        <v>8701.67</v>
      </c>
      <c r="G95" s="92">
        <v>6500</v>
      </c>
      <c r="H95" s="93">
        <v>5982.02</v>
      </c>
      <c r="I95" s="92">
        <v>1344</v>
      </c>
      <c r="J95" s="93">
        <v>1343.4</v>
      </c>
      <c r="K95" s="92">
        <v>557</v>
      </c>
      <c r="L95" s="93">
        <v>556.79999999999995</v>
      </c>
      <c r="M95" s="146">
        <v>12502</v>
      </c>
      <c r="N95" s="146">
        <v>1037.23</v>
      </c>
      <c r="O95" s="192">
        <v>3603</v>
      </c>
    </row>
    <row r="96" spans="1:16" x14ac:dyDescent="0.2">
      <c r="A96" s="96">
        <v>657364</v>
      </c>
      <c r="B96" s="97" t="s">
        <v>73</v>
      </c>
      <c r="C96" s="113"/>
      <c r="D96" s="113"/>
      <c r="E96" s="90">
        <v>5000</v>
      </c>
      <c r="F96" s="94">
        <v>5000</v>
      </c>
      <c r="G96" s="92">
        <v>28000</v>
      </c>
      <c r="H96" s="93">
        <v>28000</v>
      </c>
      <c r="I96" s="92">
        <v>500</v>
      </c>
      <c r="J96" s="93">
        <v>500</v>
      </c>
      <c r="K96" s="92"/>
      <c r="L96" s="93"/>
      <c r="M96" s="146">
        <v>21036</v>
      </c>
      <c r="N96" s="146">
        <v>21036</v>
      </c>
      <c r="O96" s="192">
        <v>5013</v>
      </c>
      <c r="P96" s="156"/>
    </row>
    <row r="97" spans="1:16" x14ac:dyDescent="0.2">
      <c r="A97" s="96">
        <v>6574</v>
      </c>
      <c r="B97" s="97" t="s">
        <v>82</v>
      </c>
      <c r="C97" s="113"/>
      <c r="D97" s="113"/>
      <c r="E97" s="90"/>
      <c r="F97" s="94"/>
      <c r="G97" s="92"/>
      <c r="H97" s="93"/>
      <c r="I97" s="92"/>
      <c r="J97" s="93"/>
      <c r="K97" s="92"/>
      <c r="L97" s="93"/>
      <c r="M97" s="146">
        <v>30959</v>
      </c>
      <c r="N97" s="146">
        <v>30958.799999999999</v>
      </c>
      <c r="O97" s="192">
        <v>31740</v>
      </c>
      <c r="P97" s="156"/>
    </row>
    <row r="98" spans="1:16" ht="9.9499999999999993" customHeight="1" x14ac:dyDescent="0.2">
      <c r="A98" s="27"/>
      <c r="B98" s="21"/>
      <c r="C98" s="28"/>
      <c r="D98" s="28"/>
      <c r="E98" s="53"/>
      <c r="F98" s="57"/>
      <c r="G98" s="65"/>
      <c r="H98" s="61"/>
      <c r="I98" s="65"/>
      <c r="J98" s="61"/>
      <c r="K98" s="65"/>
      <c r="L98" s="61"/>
      <c r="M98" s="140"/>
      <c r="N98" s="140"/>
      <c r="O98" s="190"/>
    </row>
    <row r="99" spans="1:16" x14ac:dyDescent="0.2">
      <c r="A99" s="175">
        <v>66</v>
      </c>
      <c r="B99" s="169" t="s">
        <v>2</v>
      </c>
      <c r="C99" s="176"/>
      <c r="D99" s="176"/>
      <c r="E99" s="171" t="e">
        <f>E100+#REF!</f>
        <v>#REF!</v>
      </c>
      <c r="F99" s="164">
        <f t="shared" ref="F99:O99" si="3">SUM(F100:F100)</f>
        <v>8657.92</v>
      </c>
      <c r="G99" s="172">
        <f t="shared" si="3"/>
        <v>43231</v>
      </c>
      <c r="H99" s="173">
        <f t="shared" si="3"/>
        <v>43230.61</v>
      </c>
      <c r="I99" s="172">
        <f t="shared" si="3"/>
        <v>9148</v>
      </c>
      <c r="J99" s="173">
        <f t="shared" si="3"/>
        <v>9147.49</v>
      </c>
      <c r="K99" s="172">
        <f t="shared" si="3"/>
        <v>0</v>
      </c>
      <c r="L99" s="173">
        <f t="shared" si="3"/>
        <v>0</v>
      </c>
      <c r="M99" s="174">
        <f t="shared" si="3"/>
        <v>51813</v>
      </c>
      <c r="N99" s="174">
        <f t="shared" si="3"/>
        <v>51812.5</v>
      </c>
      <c r="O99" s="197">
        <f t="shared" si="3"/>
        <v>48070</v>
      </c>
    </row>
    <row r="100" spans="1:16" x14ac:dyDescent="0.2">
      <c r="A100" s="96">
        <v>66111</v>
      </c>
      <c r="B100" s="97" t="s">
        <v>15</v>
      </c>
      <c r="C100" s="113"/>
      <c r="D100" s="113"/>
      <c r="E100" s="90">
        <v>9428</v>
      </c>
      <c r="F100" s="94">
        <v>8657.92</v>
      </c>
      <c r="G100" s="92">
        <v>43231</v>
      </c>
      <c r="H100" s="93">
        <v>43230.61</v>
      </c>
      <c r="I100" s="92">
        <v>9148</v>
      </c>
      <c r="J100" s="93">
        <v>9147.49</v>
      </c>
      <c r="K100" s="92"/>
      <c r="L100" s="93"/>
      <c r="M100" s="146">
        <v>51813</v>
      </c>
      <c r="N100" s="146">
        <v>51812.5</v>
      </c>
      <c r="O100" s="192">
        <v>48070</v>
      </c>
    </row>
    <row r="101" spans="1:16" ht="9.9499999999999993" customHeight="1" x14ac:dyDescent="0.2">
      <c r="A101" s="33"/>
      <c r="B101" s="34"/>
      <c r="C101" s="35"/>
      <c r="D101" s="35"/>
      <c r="E101" s="55"/>
      <c r="F101" s="57"/>
      <c r="G101" s="65"/>
      <c r="H101" s="61"/>
      <c r="I101" s="65"/>
      <c r="J101" s="61"/>
      <c r="K101" s="65"/>
      <c r="L101" s="61"/>
      <c r="M101" s="140"/>
      <c r="N101" s="140"/>
      <c r="O101" s="190"/>
    </row>
    <row r="102" spans="1:16" hidden="1" x14ac:dyDescent="0.2">
      <c r="A102" s="32"/>
      <c r="B102" s="30"/>
      <c r="C102" s="31"/>
      <c r="D102" s="31"/>
      <c r="E102" s="54"/>
      <c r="F102" s="57"/>
      <c r="G102" s="65"/>
      <c r="H102" s="61"/>
      <c r="I102" s="65"/>
      <c r="J102" s="61"/>
      <c r="K102" s="65"/>
      <c r="L102" s="61"/>
      <c r="M102" s="140"/>
      <c r="N102" s="140"/>
      <c r="O102" s="190"/>
    </row>
    <row r="103" spans="1:16" hidden="1" x14ac:dyDescent="0.2">
      <c r="A103" s="27"/>
      <c r="B103" s="21"/>
      <c r="C103" s="28"/>
      <c r="D103" s="28"/>
      <c r="E103" s="53"/>
      <c r="F103" s="57"/>
      <c r="G103" s="65"/>
      <c r="H103" s="61"/>
      <c r="I103" s="65"/>
      <c r="J103" s="61"/>
      <c r="K103" s="65"/>
      <c r="L103" s="61"/>
      <c r="M103" s="140"/>
      <c r="N103" s="140"/>
      <c r="O103" s="190"/>
    </row>
    <row r="104" spans="1:16" x14ac:dyDescent="0.2">
      <c r="A104" s="175">
        <v>67</v>
      </c>
      <c r="B104" s="169" t="s">
        <v>3</v>
      </c>
      <c r="C104" s="170"/>
      <c r="D104" s="170"/>
      <c r="E104" s="171" t="e">
        <f>#REF!+#REF!+E105</f>
        <v>#REF!</v>
      </c>
      <c r="F104" s="164">
        <f t="shared" ref="F104:O104" si="4">SUM(F105:F105)</f>
        <v>0</v>
      </c>
      <c r="G104" s="172">
        <f t="shared" si="4"/>
        <v>0</v>
      </c>
      <c r="H104" s="173">
        <f t="shared" si="4"/>
        <v>0</v>
      </c>
      <c r="I104" s="172">
        <f t="shared" si="4"/>
        <v>0</v>
      </c>
      <c r="J104" s="173">
        <f t="shared" si="4"/>
        <v>0</v>
      </c>
      <c r="K104" s="172">
        <f t="shared" si="4"/>
        <v>0</v>
      </c>
      <c r="L104" s="173">
        <f t="shared" si="4"/>
        <v>0</v>
      </c>
      <c r="M104" s="174">
        <f t="shared" si="4"/>
        <v>36837</v>
      </c>
      <c r="N104" s="174">
        <f t="shared" si="4"/>
        <v>0</v>
      </c>
      <c r="O104" s="191">
        <f t="shared" si="4"/>
        <v>45763.18</v>
      </c>
    </row>
    <row r="105" spans="1:16" ht="12.75" customHeight="1" x14ac:dyDescent="0.2">
      <c r="A105" s="96">
        <v>67441</v>
      </c>
      <c r="B105" s="114" t="s">
        <v>80</v>
      </c>
      <c r="C105" s="115"/>
      <c r="D105" s="115"/>
      <c r="E105" s="90">
        <v>17858</v>
      </c>
      <c r="F105" s="94"/>
      <c r="G105" s="92"/>
      <c r="H105" s="93"/>
      <c r="I105" s="92"/>
      <c r="J105" s="93"/>
      <c r="K105" s="92"/>
      <c r="L105" s="93"/>
      <c r="M105" s="146">
        <v>36837</v>
      </c>
      <c r="N105" s="146">
        <f>F105+H105+J105+L105</f>
        <v>0</v>
      </c>
      <c r="O105" s="192">
        <v>45763.18</v>
      </c>
    </row>
    <row r="106" spans="1:16" ht="9.9499999999999993" customHeight="1" x14ac:dyDescent="0.2">
      <c r="A106" s="27"/>
      <c r="B106" s="21"/>
      <c r="C106" s="28"/>
      <c r="D106" s="28"/>
      <c r="E106" s="53"/>
      <c r="F106" s="57"/>
      <c r="G106" s="65"/>
      <c r="H106" s="61"/>
      <c r="I106" s="65"/>
      <c r="J106" s="61"/>
      <c r="K106" s="65"/>
      <c r="L106" s="61"/>
      <c r="M106" s="140"/>
      <c r="N106" s="140"/>
      <c r="O106" s="190"/>
    </row>
    <row r="107" spans="1:16" x14ac:dyDescent="0.2">
      <c r="A107" s="168" t="s">
        <v>60</v>
      </c>
      <c r="B107" s="169" t="s">
        <v>61</v>
      </c>
      <c r="C107" s="176"/>
      <c r="D107" s="176"/>
      <c r="E107" s="171">
        <f>E108+E109+E110</f>
        <v>1369</v>
      </c>
      <c r="F107" s="164">
        <f>F108+F109+F110</f>
        <v>1369</v>
      </c>
      <c r="G107" s="172">
        <f t="shared" ref="G107:L107" si="5">SUM(G108:G110)</f>
        <v>29563</v>
      </c>
      <c r="H107" s="173">
        <f t="shared" si="5"/>
        <v>29563</v>
      </c>
      <c r="I107" s="172">
        <f t="shared" si="5"/>
        <v>11906</v>
      </c>
      <c r="J107" s="173">
        <f t="shared" si="5"/>
        <v>11906</v>
      </c>
      <c r="K107" s="172">
        <f t="shared" si="5"/>
        <v>4871</v>
      </c>
      <c r="L107" s="173">
        <f t="shared" si="5"/>
        <v>4871</v>
      </c>
      <c r="M107" s="174">
        <f>SUM(M108:M110)</f>
        <v>47724</v>
      </c>
      <c r="N107" s="174">
        <f>SUM(N108:N110)</f>
        <v>41035</v>
      </c>
      <c r="O107" s="197">
        <f>SUM(O108:O110)</f>
        <v>41224</v>
      </c>
    </row>
    <row r="108" spans="1:16" x14ac:dyDescent="0.2">
      <c r="A108" s="112" t="s">
        <v>62</v>
      </c>
      <c r="B108" s="97" t="s">
        <v>134</v>
      </c>
      <c r="C108" s="113"/>
      <c r="D108" s="113"/>
      <c r="E108" s="90"/>
      <c r="F108" s="94"/>
      <c r="G108" s="92"/>
      <c r="H108" s="93"/>
      <c r="I108" s="92">
        <v>2851</v>
      </c>
      <c r="J108" s="93">
        <v>2851</v>
      </c>
      <c r="K108" s="92"/>
      <c r="L108" s="93"/>
      <c r="M108" s="146">
        <v>1000</v>
      </c>
      <c r="N108" s="146">
        <v>311</v>
      </c>
      <c r="O108" s="192">
        <v>500</v>
      </c>
    </row>
    <row r="109" spans="1:16" x14ac:dyDescent="0.2">
      <c r="A109" s="96">
        <v>739221</v>
      </c>
      <c r="B109" s="97" t="s">
        <v>59</v>
      </c>
      <c r="C109" s="113"/>
      <c r="D109" s="113"/>
      <c r="E109" s="90"/>
      <c r="F109" s="94"/>
      <c r="G109" s="92">
        <v>28378</v>
      </c>
      <c r="H109" s="93">
        <v>28378</v>
      </c>
      <c r="I109" s="92">
        <v>8326</v>
      </c>
      <c r="J109" s="93">
        <v>8326</v>
      </c>
      <c r="K109" s="92">
        <v>4666</v>
      </c>
      <c r="L109" s="93">
        <v>4666</v>
      </c>
      <c r="M109" s="146">
        <v>40724</v>
      </c>
      <c r="N109" s="146">
        <v>40724</v>
      </c>
      <c r="O109" s="192">
        <v>40724</v>
      </c>
    </row>
    <row r="110" spans="1:16" x14ac:dyDescent="0.2">
      <c r="A110" s="96">
        <v>739223</v>
      </c>
      <c r="B110" s="97" t="s">
        <v>83</v>
      </c>
      <c r="C110" s="113"/>
      <c r="D110" s="113"/>
      <c r="E110" s="90">
        <v>1369</v>
      </c>
      <c r="F110" s="94">
        <v>1369</v>
      </c>
      <c r="G110" s="92">
        <v>1185</v>
      </c>
      <c r="H110" s="93">
        <v>1185</v>
      </c>
      <c r="I110" s="92">
        <v>729</v>
      </c>
      <c r="J110" s="93">
        <v>729</v>
      </c>
      <c r="K110" s="92">
        <v>205</v>
      </c>
      <c r="L110" s="93">
        <v>205</v>
      </c>
      <c r="M110" s="146">
        <v>6000</v>
      </c>
      <c r="N110" s="146"/>
      <c r="O110" s="192"/>
    </row>
    <row r="111" spans="1:16" ht="9.9499999999999993" customHeight="1" x14ac:dyDescent="0.2">
      <c r="A111" s="27"/>
      <c r="B111" s="21"/>
      <c r="C111" s="28"/>
      <c r="D111" s="28"/>
      <c r="E111" s="53"/>
      <c r="F111" s="57"/>
      <c r="G111" s="65"/>
      <c r="H111" s="61"/>
      <c r="I111" s="65"/>
      <c r="J111" s="61"/>
      <c r="K111" s="65"/>
      <c r="L111" s="61"/>
      <c r="M111" s="140"/>
      <c r="N111" s="140"/>
      <c r="O111" s="190"/>
    </row>
    <row r="112" spans="1:16" x14ac:dyDescent="0.2">
      <c r="A112" s="168" t="s">
        <v>55</v>
      </c>
      <c r="B112" s="169" t="s">
        <v>56</v>
      </c>
      <c r="C112" s="176"/>
      <c r="D112" s="176"/>
      <c r="E112" s="171">
        <f t="shared" ref="E112:N112" si="6">SUM(E113:E115)</f>
        <v>117411</v>
      </c>
      <c r="F112" s="164">
        <f t="shared" si="6"/>
        <v>12326.2</v>
      </c>
      <c r="G112" s="172">
        <f t="shared" si="6"/>
        <v>82167.540000000008</v>
      </c>
      <c r="H112" s="173">
        <f t="shared" si="6"/>
        <v>64759.78</v>
      </c>
      <c r="I112" s="172">
        <f t="shared" si="6"/>
        <v>114736</v>
      </c>
      <c r="J112" s="173">
        <f t="shared" si="6"/>
        <v>34251.22</v>
      </c>
      <c r="K112" s="172">
        <f t="shared" si="6"/>
        <v>133741</v>
      </c>
      <c r="L112" s="173">
        <f t="shared" si="6"/>
        <v>4912.49</v>
      </c>
      <c r="M112" s="174">
        <f>SUM(M113:M115)</f>
        <v>560804</v>
      </c>
      <c r="N112" s="174">
        <f t="shared" si="6"/>
        <v>56538.71</v>
      </c>
      <c r="O112" s="191">
        <f>O113+O115</f>
        <v>1029928</v>
      </c>
    </row>
    <row r="113" spans="1:15" x14ac:dyDescent="0.2">
      <c r="A113" s="112" t="s">
        <v>84</v>
      </c>
      <c r="B113" s="97" t="s">
        <v>85</v>
      </c>
      <c r="C113" s="113"/>
      <c r="D113" s="113"/>
      <c r="E113" s="90">
        <v>107382</v>
      </c>
      <c r="F113" s="94"/>
      <c r="G113" s="92">
        <v>58422.76</v>
      </c>
      <c r="H113" s="93"/>
      <c r="I113" s="92">
        <v>104382</v>
      </c>
      <c r="J113" s="93"/>
      <c r="K113" s="92">
        <v>128828</v>
      </c>
      <c r="L113" s="93"/>
      <c r="M113" s="215">
        <v>505219</v>
      </c>
      <c r="N113" s="146"/>
      <c r="O113" s="200">
        <v>976990</v>
      </c>
    </row>
    <row r="114" spans="1:15" x14ac:dyDescent="0.2">
      <c r="A114" s="112"/>
      <c r="B114" s="97" t="s">
        <v>143</v>
      </c>
      <c r="C114" s="113"/>
      <c r="D114" s="113"/>
      <c r="E114" s="90"/>
      <c r="F114" s="124">
        <v>2297.83</v>
      </c>
      <c r="G114" s="92"/>
      <c r="H114" s="127">
        <v>41015</v>
      </c>
      <c r="I114" s="92"/>
      <c r="J114" s="127">
        <v>23897.5</v>
      </c>
      <c r="K114" s="92"/>
      <c r="L114" s="93"/>
      <c r="M114" s="146"/>
      <c r="N114" s="146">
        <v>954.25</v>
      </c>
      <c r="O114" s="192"/>
    </row>
    <row r="115" spans="1:15" x14ac:dyDescent="0.2">
      <c r="A115" s="96">
        <v>6811</v>
      </c>
      <c r="B115" s="97" t="s">
        <v>4</v>
      </c>
      <c r="C115" s="113"/>
      <c r="D115" s="113"/>
      <c r="E115" s="90">
        <v>10029</v>
      </c>
      <c r="F115" s="125">
        <v>10028.370000000001</v>
      </c>
      <c r="G115" s="92">
        <v>23744.78</v>
      </c>
      <c r="H115" s="126">
        <v>23744.78</v>
      </c>
      <c r="I115" s="92">
        <v>10354</v>
      </c>
      <c r="J115" s="126">
        <v>10353.719999999999</v>
      </c>
      <c r="K115" s="92">
        <v>4913</v>
      </c>
      <c r="L115" s="126">
        <v>4912.49</v>
      </c>
      <c r="M115" s="213">
        <v>55585</v>
      </c>
      <c r="N115" s="213">
        <v>55584.46</v>
      </c>
      <c r="O115" s="198">
        <v>52938</v>
      </c>
    </row>
    <row r="116" spans="1:15" ht="9.9499999999999993" customHeight="1" x14ac:dyDescent="0.2">
      <c r="A116" s="80"/>
      <c r="B116" s="81"/>
      <c r="C116" s="28"/>
      <c r="D116" s="28"/>
      <c r="E116" s="53"/>
      <c r="F116" s="56"/>
      <c r="G116" s="65"/>
      <c r="H116" s="61"/>
      <c r="I116" s="65"/>
      <c r="J116" s="61"/>
      <c r="K116" s="65"/>
      <c r="L116" s="61"/>
      <c r="M116" s="140"/>
      <c r="N116" s="140"/>
      <c r="O116" s="190"/>
    </row>
    <row r="117" spans="1:15" x14ac:dyDescent="0.2">
      <c r="A117" s="168" t="s">
        <v>141</v>
      </c>
      <c r="B117" s="169" t="s">
        <v>142</v>
      </c>
      <c r="C117" s="170"/>
      <c r="D117" s="170"/>
      <c r="E117" s="177"/>
      <c r="F117" s="178"/>
      <c r="G117" s="179"/>
      <c r="H117" s="180"/>
      <c r="I117" s="172">
        <v>6970</v>
      </c>
      <c r="J117" s="173"/>
      <c r="K117" s="179"/>
      <c r="L117" s="173"/>
      <c r="M117" s="174">
        <v>11225</v>
      </c>
      <c r="N117" s="174"/>
      <c r="O117" s="191">
        <v>36560</v>
      </c>
    </row>
    <row r="118" spans="1:15" x14ac:dyDescent="0.2">
      <c r="A118" s="25"/>
      <c r="B118" s="25"/>
      <c r="C118" s="36"/>
      <c r="D118" s="36"/>
      <c r="E118" s="53"/>
      <c r="F118" s="57"/>
      <c r="G118" s="67"/>
      <c r="H118" s="68"/>
      <c r="I118" s="67"/>
      <c r="J118" s="68"/>
      <c r="K118" s="67"/>
      <c r="L118" s="68"/>
      <c r="M118" s="141"/>
      <c r="N118" s="141"/>
      <c r="O118" s="190"/>
    </row>
    <row r="119" spans="1:15" ht="5.0999999999999996" customHeight="1" x14ac:dyDescent="0.2">
      <c r="A119" s="15"/>
      <c r="B119" s="16"/>
      <c r="C119" s="37"/>
      <c r="D119" s="37"/>
      <c r="E119" s="58"/>
      <c r="F119" s="59"/>
      <c r="G119" s="69"/>
      <c r="H119" s="70"/>
      <c r="I119" s="69"/>
      <c r="J119" s="70"/>
      <c r="K119" s="69"/>
      <c r="L119" s="70"/>
      <c r="M119" s="142"/>
      <c r="N119" s="142"/>
      <c r="O119" s="193"/>
    </row>
    <row r="120" spans="1:15" x14ac:dyDescent="0.2">
      <c r="A120" s="21"/>
      <c r="B120" s="38" t="s">
        <v>5</v>
      </c>
      <c r="C120" s="39"/>
      <c r="D120" s="39"/>
      <c r="E120" s="60" t="e">
        <f>E18+E76+E91+E99+E104+E107+E112</f>
        <v>#REF!</v>
      </c>
      <c r="F120" s="64">
        <f>F18+F76+F91+F99+F104+F107+F112</f>
        <v>373588.56999999995</v>
      </c>
      <c r="G120" s="71">
        <f>G18+G76+G91+G99+G104+G107+G112</f>
        <v>447745.94000000006</v>
      </c>
      <c r="H120" s="64">
        <f>H18+H76+H91+H99+H104+H107+H112</f>
        <v>420232.52</v>
      </c>
      <c r="I120" s="71">
        <f>I18+I76+I91+I99+I104+I107+I112+I117</f>
        <v>430404</v>
      </c>
      <c r="J120" s="64">
        <f>J18+J76+J91+J99+J104+J107+J112</f>
        <v>317449.67000000004</v>
      </c>
      <c r="K120" s="71">
        <f>K18+K76+K91+K99+K104+K107+K112</f>
        <v>207622</v>
      </c>
      <c r="L120" s="64">
        <f>L18+L76+L91+L99+L104+L107+L112</f>
        <v>53508.749999999993</v>
      </c>
      <c r="M120" s="143">
        <f>M18+M76+M91+M99+M104+M107+M112+M117</f>
        <v>1730383</v>
      </c>
      <c r="N120" s="143">
        <f>N18+N76+N91+N99+N104+N107+N112+N117</f>
        <v>1134562.22</v>
      </c>
      <c r="O120" s="194">
        <f>O18+O76+O91+O99+O104+O107+O112+O117</f>
        <v>2202700</v>
      </c>
    </row>
    <row r="121" spans="1:15" hidden="1" x14ac:dyDescent="0.2">
      <c r="A121" s="21"/>
      <c r="B121" s="40"/>
      <c r="C121" s="40"/>
      <c r="D121" s="40"/>
      <c r="E121" s="62"/>
      <c r="F121" s="63"/>
      <c r="G121" s="65"/>
      <c r="H121" s="66"/>
      <c r="I121" s="65"/>
      <c r="J121" s="66"/>
      <c r="K121" s="65"/>
      <c r="L121" s="66"/>
      <c r="M121" s="144"/>
      <c r="N121" s="144"/>
      <c r="O121" s="190"/>
    </row>
    <row r="122" spans="1:15" hidden="1" x14ac:dyDescent="0.2">
      <c r="A122" s="21"/>
      <c r="B122" s="40"/>
      <c r="C122" s="40"/>
      <c r="D122" s="40"/>
      <c r="E122" s="62"/>
      <c r="F122" s="63"/>
      <c r="G122" s="65"/>
      <c r="H122" s="66"/>
      <c r="I122" s="65"/>
      <c r="J122" s="66"/>
      <c r="K122" s="65"/>
      <c r="L122" s="66"/>
      <c r="M122" s="144"/>
      <c r="N122" s="144"/>
      <c r="O122" s="190"/>
    </row>
    <row r="123" spans="1:15" ht="5.0999999999999996" customHeight="1" x14ac:dyDescent="0.2">
      <c r="A123" s="25"/>
      <c r="B123" s="26"/>
      <c r="C123" s="26"/>
      <c r="D123" s="26"/>
      <c r="E123" s="50"/>
      <c r="F123" s="48"/>
      <c r="G123" s="67"/>
      <c r="H123" s="68"/>
      <c r="I123" s="67"/>
      <c r="J123" s="68"/>
      <c r="K123" s="67"/>
      <c r="L123" s="68"/>
      <c r="M123" s="141"/>
      <c r="N123" s="141"/>
      <c r="O123" s="195"/>
    </row>
    <row r="124" spans="1:15" x14ac:dyDescent="0.2">
      <c r="M124" s="145"/>
      <c r="N124" s="145"/>
    </row>
    <row r="125" spans="1:15" x14ac:dyDescent="0.2">
      <c r="M125" s="145"/>
      <c r="N125" s="145"/>
    </row>
    <row r="126" spans="1:15" x14ac:dyDescent="0.2">
      <c r="A126" s="244"/>
      <c r="B126" s="244"/>
      <c r="C126" s="244"/>
      <c r="D126" s="244"/>
      <c r="E126" s="244"/>
      <c r="F126" s="244"/>
      <c r="G126" s="244"/>
      <c r="H126" s="244"/>
      <c r="I126" s="244"/>
      <c r="J126" s="244"/>
      <c r="K126" s="244"/>
      <c r="L126" s="244"/>
      <c r="M126" s="244"/>
      <c r="N126" s="244"/>
      <c r="O126" s="244"/>
    </row>
    <row r="127" spans="1:15" x14ac:dyDescent="0.2">
      <c r="A127" s="223"/>
      <c r="B127" s="223"/>
      <c r="C127" s="223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</row>
    <row r="128" spans="1:15" x14ac:dyDescent="0.2">
      <c r="A128" s="223"/>
      <c r="B128" s="223"/>
      <c r="C128" s="223"/>
      <c r="D128" s="223"/>
      <c r="E128" s="223"/>
      <c r="F128" s="223"/>
      <c r="G128" s="223"/>
      <c r="H128" s="223"/>
      <c r="I128" s="223"/>
      <c r="J128" s="223"/>
      <c r="K128" s="223"/>
      <c r="L128" s="223"/>
      <c r="M128" s="223"/>
      <c r="N128" s="223"/>
      <c r="O128" s="223"/>
    </row>
    <row r="129" spans="1:15" x14ac:dyDescent="0.2">
      <c r="A129" s="223"/>
      <c r="B129" s="223"/>
      <c r="C129" s="223"/>
      <c r="D129" s="223"/>
      <c r="E129" s="223"/>
      <c r="F129" s="223"/>
      <c r="G129" s="223"/>
      <c r="H129" s="223"/>
      <c r="I129" s="223"/>
      <c r="J129" s="223"/>
      <c r="K129" s="223"/>
      <c r="L129" s="223"/>
      <c r="M129" s="223"/>
      <c r="N129" s="223"/>
      <c r="O129" s="223"/>
    </row>
    <row r="130" spans="1:15" x14ac:dyDescent="0.2">
      <c r="A130" s="223"/>
      <c r="B130" s="223"/>
      <c r="C130" s="223"/>
      <c r="D130" s="223"/>
      <c r="E130" s="223"/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</row>
    <row r="131" spans="1:15" x14ac:dyDescent="0.2">
      <c r="A131" s="223"/>
      <c r="B131" s="223"/>
      <c r="C131" s="223"/>
      <c r="D131" s="223"/>
      <c r="E131" s="223"/>
      <c r="F131" s="223"/>
      <c r="G131" s="223"/>
      <c r="H131" s="223"/>
      <c r="I131" s="223"/>
      <c r="J131" s="223"/>
      <c r="K131" s="223"/>
      <c r="L131" s="223"/>
      <c r="M131" s="223"/>
      <c r="N131" s="223"/>
      <c r="O131" s="223"/>
    </row>
    <row r="132" spans="1:15" x14ac:dyDescent="0.2">
      <c r="A132" s="223"/>
      <c r="B132" s="223"/>
      <c r="C132" s="223"/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</row>
    <row r="133" spans="1:15" x14ac:dyDescent="0.2">
      <c r="A133" s="223"/>
      <c r="B133" s="223"/>
      <c r="C133" s="223"/>
      <c r="D133" s="223"/>
      <c r="E133" s="223"/>
      <c r="F133" s="223"/>
      <c r="G133" s="223"/>
      <c r="H133" s="223"/>
      <c r="I133" s="223"/>
      <c r="J133" s="223"/>
      <c r="K133" s="223"/>
      <c r="L133" s="223"/>
      <c r="M133" s="223"/>
      <c r="N133" s="223"/>
      <c r="O133" s="223"/>
    </row>
    <row r="134" spans="1:15" x14ac:dyDescent="0.2">
      <c r="A134" s="223"/>
      <c r="B134" s="223"/>
      <c r="C134" s="223"/>
      <c r="D134" s="223"/>
      <c r="E134" s="223"/>
      <c r="F134" s="223"/>
      <c r="G134" s="223"/>
      <c r="H134" s="223"/>
      <c r="I134" s="223"/>
      <c r="J134" s="223"/>
      <c r="K134" s="223"/>
      <c r="L134" s="223"/>
      <c r="M134" s="223"/>
      <c r="N134" s="223"/>
      <c r="O134" s="223"/>
    </row>
    <row r="135" spans="1:15" x14ac:dyDescent="0.2">
      <c r="A135" s="223"/>
      <c r="B135" s="223"/>
      <c r="C135" s="223"/>
      <c r="D135" s="223"/>
      <c r="E135" s="223"/>
      <c r="F135" s="223"/>
      <c r="G135" s="223"/>
      <c r="H135" s="223"/>
      <c r="I135" s="223"/>
      <c r="J135" s="223"/>
      <c r="K135" s="223"/>
      <c r="L135" s="223"/>
      <c r="M135" s="223"/>
      <c r="N135" s="223"/>
      <c r="O135" s="223"/>
    </row>
    <row r="136" spans="1:15" x14ac:dyDescent="0.2">
      <c r="A136" s="223"/>
      <c r="B136" s="223"/>
      <c r="C136" s="223"/>
      <c r="D136" s="223"/>
      <c r="E136" s="223"/>
      <c r="F136" s="223"/>
      <c r="G136" s="223"/>
      <c r="H136" s="223"/>
      <c r="I136" s="223"/>
      <c r="J136" s="223"/>
      <c r="K136" s="223"/>
      <c r="L136" s="223"/>
      <c r="M136" s="223"/>
      <c r="N136" s="223"/>
      <c r="O136" s="223"/>
    </row>
    <row r="137" spans="1:15" x14ac:dyDescent="0.2">
      <c r="A137" s="223"/>
      <c r="B137" s="223"/>
      <c r="C137" s="223"/>
      <c r="D137" s="223"/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8" spans="1:15" x14ac:dyDescent="0.2">
      <c r="A138" s="223"/>
      <c r="B138" s="223"/>
      <c r="C138" s="223"/>
      <c r="D138" s="223"/>
      <c r="E138" s="223"/>
      <c r="F138" s="223"/>
      <c r="G138" s="223"/>
      <c r="H138" s="223"/>
      <c r="I138" s="223"/>
      <c r="J138" s="223"/>
      <c r="K138" s="223"/>
      <c r="L138" s="223"/>
      <c r="M138" s="223"/>
      <c r="N138" s="223"/>
      <c r="O138" s="223"/>
    </row>
    <row r="139" spans="1:15" x14ac:dyDescent="0.2">
      <c r="A139" s="223"/>
      <c r="B139" s="223"/>
      <c r="C139" s="223"/>
      <c r="D139" s="223"/>
      <c r="E139" s="223"/>
      <c r="F139" s="223"/>
      <c r="G139" s="223"/>
      <c r="H139" s="223"/>
      <c r="I139" s="223"/>
      <c r="J139" s="223"/>
      <c r="K139" s="223"/>
      <c r="L139" s="223"/>
      <c r="M139" s="223"/>
      <c r="N139" s="223"/>
      <c r="O139" s="223"/>
    </row>
    <row r="140" spans="1:15" x14ac:dyDescent="0.2">
      <c r="A140" s="223"/>
      <c r="B140" s="223"/>
      <c r="C140" s="223"/>
      <c r="D140" s="223"/>
      <c r="E140" s="223"/>
      <c r="F140" s="223"/>
      <c r="G140" s="223"/>
      <c r="H140" s="223"/>
      <c r="I140" s="223"/>
      <c r="J140" s="223"/>
      <c r="K140" s="223"/>
      <c r="L140" s="223"/>
      <c r="M140" s="223"/>
      <c r="N140" s="223"/>
      <c r="O140" s="223"/>
    </row>
    <row r="141" spans="1:15" x14ac:dyDescent="0.2">
      <c r="A141" s="223"/>
      <c r="B141" s="223"/>
      <c r="C141" s="223"/>
      <c r="D141" s="223"/>
      <c r="E141" s="223"/>
      <c r="F141" s="223"/>
      <c r="G141" s="223"/>
      <c r="H141" s="223"/>
      <c r="I141" s="223"/>
      <c r="J141" s="223"/>
      <c r="K141" s="223"/>
      <c r="L141" s="223"/>
      <c r="M141" s="223"/>
      <c r="N141" s="223"/>
      <c r="O141" s="223"/>
    </row>
    <row r="142" spans="1:15" x14ac:dyDescent="0.2">
      <c r="A142" s="223"/>
      <c r="B142" s="223"/>
      <c r="C142" s="223"/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23"/>
      <c r="O142" s="223"/>
    </row>
    <row r="143" spans="1:15" x14ac:dyDescent="0.2">
      <c r="A143" s="223"/>
      <c r="B143" s="223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23"/>
      <c r="O143" s="223"/>
    </row>
    <row r="144" spans="1:15" x14ac:dyDescent="0.2">
      <c r="A144" s="223"/>
      <c r="B144" s="223"/>
      <c r="C144" s="223"/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</row>
    <row r="145" spans="1:15" x14ac:dyDescent="0.2">
      <c r="A145" s="223"/>
      <c r="B145" s="223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</row>
    <row r="146" spans="1:15" x14ac:dyDescent="0.2">
      <c r="A146" s="223"/>
      <c r="B146" s="223"/>
      <c r="C146" s="223"/>
      <c r="D146" s="223"/>
      <c r="E146" s="223"/>
      <c r="F146" s="223"/>
      <c r="G146" s="223"/>
      <c r="H146" s="223"/>
      <c r="I146" s="223"/>
      <c r="J146" s="223"/>
      <c r="K146" s="223"/>
      <c r="L146" s="223"/>
      <c r="M146" s="223"/>
      <c r="N146" s="223"/>
      <c r="O146" s="223"/>
    </row>
    <row r="147" spans="1:15" x14ac:dyDescent="0.2">
      <c r="A147" s="223"/>
      <c r="B147" s="223"/>
      <c r="C147" s="223"/>
      <c r="D147" s="223"/>
      <c r="E147" s="223"/>
      <c r="F147" s="223"/>
      <c r="G147" s="223"/>
      <c r="H147" s="223"/>
      <c r="I147" s="223"/>
      <c r="J147" s="223"/>
      <c r="K147" s="223"/>
      <c r="L147" s="223"/>
      <c r="M147" s="223"/>
      <c r="N147" s="223"/>
      <c r="O147" s="223"/>
    </row>
    <row r="148" spans="1:15" x14ac:dyDescent="0.2">
      <c r="A148" s="223"/>
      <c r="B148" s="223"/>
      <c r="C148" s="223"/>
      <c r="D148" s="223"/>
      <c r="E148" s="223"/>
      <c r="F148" s="223"/>
      <c r="G148" s="223"/>
      <c r="H148" s="223"/>
      <c r="I148" s="223"/>
      <c r="J148" s="223"/>
      <c r="K148" s="223"/>
      <c r="L148" s="223"/>
      <c r="M148" s="223"/>
      <c r="N148" s="223"/>
      <c r="O148" s="223"/>
    </row>
    <row r="149" spans="1:15" x14ac:dyDescent="0.2">
      <c r="A149" s="223"/>
      <c r="B149" s="223"/>
      <c r="C149" s="223"/>
      <c r="D149" s="223"/>
      <c r="E149" s="223"/>
      <c r="F149" s="223"/>
      <c r="G149" s="223"/>
      <c r="H149" s="223"/>
      <c r="I149" s="223"/>
      <c r="J149" s="223"/>
      <c r="K149" s="223"/>
      <c r="L149" s="223"/>
      <c r="M149" s="223"/>
      <c r="N149" s="223"/>
      <c r="O149" s="223"/>
    </row>
    <row r="150" spans="1:15" x14ac:dyDescent="0.2">
      <c r="A150" s="223"/>
      <c r="B150" s="223"/>
      <c r="C150" s="223"/>
      <c r="D150" s="223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223"/>
    </row>
    <row r="151" spans="1:15" x14ac:dyDescent="0.2">
      <c r="A151" s="223"/>
      <c r="B151" s="223"/>
      <c r="C151" s="223"/>
      <c r="D151" s="223"/>
      <c r="E151" s="223"/>
      <c r="F151" s="223"/>
      <c r="G151" s="223"/>
      <c r="H151" s="223"/>
      <c r="I151" s="223"/>
      <c r="J151" s="223"/>
      <c r="K151" s="223"/>
      <c r="L151" s="223"/>
      <c r="M151" s="223"/>
      <c r="N151" s="223"/>
      <c r="O151" s="223"/>
    </row>
    <row r="152" spans="1:15" x14ac:dyDescent="0.2">
      <c r="A152" s="223"/>
      <c r="B152" s="223"/>
      <c r="C152" s="223"/>
      <c r="D152" s="223"/>
      <c r="E152" s="223"/>
      <c r="F152" s="223"/>
      <c r="G152" s="223"/>
      <c r="H152" s="223"/>
      <c r="I152" s="223"/>
      <c r="J152" s="223"/>
      <c r="K152" s="223"/>
      <c r="L152" s="223"/>
      <c r="M152" s="223"/>
      <c r="N152" s="223"/>
      <c r="O152" s="223"/>
    </row>
    <row r="153" spans="1:15" x14ac:dyDescent="0.2">
      <c r="A153" s="223"/>
      <c r="B153" s="223"/>
      <c r="C153" s="223"/>
      <c r="D153" s="223"/>
      <c r="E153" s="223"/>
      <c r="F153" s="223"/>
      <c r="G153" s="223"/>
      <c r="H153" s="223"/>
      <c r="I153" s="223"/>
      <c r="J153" s="223"/>
      <c r="K153" s="223"/>
      <c r="L153" s="223"/>
      <c r="M153" s="223"/>
      <c r="N153" s="223"/>
      <c r="O153" s="223"/>
    </row>
    <row r="154" spans="1:15" x14ac:dyDescent="0.2">
      <c r="A154" s="223"/>
      <c r="B154" s="223"/>
      <c r="C154" s="223"/>
      <c r="D154" s="223"/>
      <c r="E154" s="223"/>
      <c r="F154" s="223"/>
      <c r="G154" s="223"/>
      <c r="H154" s="223"/>
      <c r="I154" s="223"/>
      <c r="J154" s="223"/>
      <c r="K154" s="223"/>
      <c r="L154" s="223"/>
      <c r="M154" s="223"/>
      <c r="N154" s="223"/>
      <c r="O154" s="223"/>
    </row>
    <row r="155" spans="1:15" x14ac:dyDescent="0.2">
      <c r="A155" s="223"/>
      <c r="B155" s="223"/>
      <c r="C155" s="223"/>
      <c r="D155" s="223"/>
      <c r="E155" s="223"/>
      <c r="F155" s="223"/>
      <c r="G155" s="223"/>
      <c r="H155" s="223"/>
      <c r="I155" s="223"/>
      <c r="J155" s="223"/>
      <c r="K155" s="223"/>
      <c r="L155" s="223"/>
      <c r="M155" s="223"/>
      <c r="N155" s="223"/>
      <c r="O155" s="223"/>
    </row>
    <row r="156" spans="1:15" x14ac:dyDescent="0.2">
      <c r="A156" s="223"/>
      <c r="B156" s="223"/>
      <c r="C156" s="223"/>
      <c r="D156" s="223"/>
      <c r="E156" s="223"/>
      <c r="F156" s="223"/>
      <c r="G156" s="223"/>
      <c r="H156" s="223"/>
      <c r="I156" s="223"/>
      <c r="J156" s="223"/>
      <c r="K156" s="223"/>
      <c r="L156" s="223"/>
      <c r="M156" s="223"/>
      <c r="N156" s="223"/>
      <c r="O156" s="223"/>
    </row>
    <row r="157" spans="1:15" x14ac:dyDescent="0.2">
      <c r="A157" s="223"/>
      <c r="B157" s="223"/>
      <c r="C157" s="223"/>
      <c r="D157" s="223"/>
      <c r="E157" s="223"/>
      <c r="F157" s="223"/>
      <c r="G157" s="223"/>
      <c r="H157" s="223"/>
      <c r="I157" s="223"/>
      <c r="J157" s="223"/>
      <c r="K157" s="223"/>
      <c r="L157" s="223"/>
      <c r="M157" s="223"/>
      <c r="N157" s="223"/>
      <c r="O157" s="223"/>
    </row>
    <row r="158" spans="1:15" x14ac:dyDescent="0.2">
      <c r="A158" s="223"/>
      <c r="B158" s="223"/>
      <c r="C158" s="223"/>
      <c r="D158" s="223"/>
      <c r="E158" s="223"/>
      <c r="F158" s="223"/>
      <c r="G158" s="223"/>
      <c r="H158" s="223"/>
      <c r="I158" s="223"/>
      <c r="J158" s="223"/>
      <c r="K158" s="223"/>
      <c r="L158" s="223"/>
      <c r="M158" s="223"/>
      <c r="N158" s="223"/>
      <c r="O158" s="223"/>
    </row>
    <row r="159" spans="1:15" ht="5.0999999999999996" customHeight="1" x14ac:dyDescent="0.2">
      <c r="A159" s="223"/>
      <c r="B159" s="223"/>
      <c r="C159" s="223"/>
      <c r="D159" s="223"/>
      <c r="E159" s="223"/>
      <c r="F159" s="223"/>
      <c r="G159" s="223"/>
      <c r="H159" s="223"/>
      <c r="I159" s="223"/>
      <c r="J159" s="223"/>
      <c r="K159" s="223"/>
      <c r="L159" s="223"/>
      <c r="M159" s="223"/>
      <c r="N159" s="223"/>
      <c r="O159" s="223"/>
    </row>
    <row r="160" spans="1:15" x14ac:dyDescent="0.2">
      <c r="A160" s="223"/>
      <c r="B160" s="223"/>
      <c r="C160" s="223"/>
      <c r="D160" s="223"/>
      <c r="E160" s="223"/>
      <c r="F160" s="223"/>
      <c r="G160" s="223"/>
      <c r="H160" s="223"/>
      <c r="I160" s="223"/>
      <c r="J160" s="223"/>
      <c r="K160" s="223"/>
      <c r="L160" s="223"/>
      <c r="M160" s="223"/>
      <c r="N160" s="223"/>
      <c r="O160" s="223"/>
    </row>
    <row r="161" spans="1:15" ht="5.0999999999999996" customHeight="1" x14ac:dyDescent="0.2">
      <c r="A161" s="236"/>
      <c r="B161" s="237"/>
      <c r="C161" s="16"/>
      <c r="D161" s="16"/>
      <c r="E161" s="229"/>
      <c r="F161" s="230"/>
      <c r="G161" s="234"/>
      <c r="H161" s="235"/>
      <c r="I161" s="234"/>
      <c r="J161" s="235"/>
      <c r="K161" s="234"/>
      <c r="L161" s="235"/>
      <c r="M161" s="150"/>
      <c r="N161" s="153"/>
      <c r="O161" s="135"/>
    </row>
    <row r="162" spans="1:15" ht="20.25" customHeight="1" x14ac:dyDescent="0.4">
      <c r="A162" s="238" t="s">
        <v>114</v>
      </c>
      <c r="B162" s="239"/>
      <c r="C162" s="17"/>
      <c r="D162" s="17"/>
      <c r="E162" s="231" t="s">
        <v>74</v>
      </c>
      <c r="F162" s="232"/>
      <c r="G162" s="231" t="s">
        <v>77</v>
      </c>
      <c r="H162" s="233"/>
      <c r="I162" s="231" t="s">
        <v>78</v>
      </c>
      <c r="J162" s="233"/>
      <c r="K162" s="231" t="s">
        <v>79</v>
      </c>
      <c r="L162" s="233"/>
      <c r="M162" s="151"/>
      <c r="N162" s="154"/>
      <c r="O162" s="136"/>
    </row>
    <row r="163" spans="1:15" ht="5.0999999999999996" customHeight="1" x14ac:dyDescent="0.2">
      <c r="A163" s="245"/>
      <c r="B163" s="246"/>
      <c r="C163" s="22"/>
      <c r="D163" s="22"/>
      <c r="E163" s="241"/>
      <c r="F163" s="242"/>
      <c r="G163" s="241"/>
      <c r="H163" s="243"/>
      <c r="I163" s="241"/>
      <c r="J163" s="243"/>
      <c r="K163" s="241"/>
      <c r="L163" s="243"/>
      <c r="M163" s="152"/>
      <c r="N163" s="155"/>
      <c r="O163" s="137"/>
    </row>
    <row r="164" spans="1:15" ht="5.0999999999999996" customHeight="1" x14ac:dyDescent="0.2">
      <c r="A164" s="14"/>
      <c r="B164" s="15"/>
      <c r="C164" s="22"/>
      <c r="D164" s="22"/>
      <c r="E164" s="49"/>
      <c r="F164" s="51"/>
      <c r="G164" s="52"/>
      <c r="H164" s="51"/>
      <c r="I164" s="52"/>
      <c r="J164" s="51"/>
      <c r="K164" s="52"/>
      <c r="L164" s="51"/>
      <c r="M164" s="138"/>
      <c r="N164" s="138"/>
      <c r="O164" s="187"/>
    </row>
    <row r="165" spans="1:15" x14ac:dyDescent="0.2">
      <c r="A165" s="204" t="s">
        <v>0</v>
      </c>
      <c r="B165" s="205" t="s">
        <v>1</v>
      </c>
      <c r="C165" s="206"/>
      <c r="D165" s="206"/>
      <c r="E165" s="207" t="s">
        <v>75</v>
      </c>
      <c r="F165" s="208" t="s">
        <v>76</v>
      </c>
      <c r="G165" s="207" t="s">
        <v>75</v>
      </c>
      <c r="H165" s="208" t="s">
        <v>76</v>
      </c>
      <c r="I165" s="207" t="s">
        <v>75</v>
      </c>
      <c r="J165" s="208" t="s">
        <v>76</v>
      </c>
      <c r="K165" s="207" t="s">
        <v>75</v>
      </c>
      <c r="L165" s="208" t="s">
        <v>76</v>
      </c>
      <c r="M165" s="211" t="str">
        <f>M16</f>
        <v>Prévu 2017</v>
      </c>
      <c r="N165" s="211" t="str">
        <f>N16</f>
        <v>Réalisé 2017</v>
      </c>
      <c r="O165" s="212" t="str">
        <f>O16</f>
        <v>Prévu 2018</v>
      </c>
    </row>
    <row r="166" spans="1:15" ht="5.0999999999999996" customHeight="1" x14ac:dyDescent="0.2">
      <c r="A166" s="25"/>
      <c r="B166" s="25"/>
      <c r="C166" s="26"/>
      <c r="D166" s="26"/>
      <c r="E166" s="50"/>
      <c r="F166" s="48"/>
      <c r="G166" s="50"/>
      <c r="H166" s="48"/>
      <c r="I166" s="50"/>
      <c r="J166" s="48"/>
      <c r="K166" s="50"/>
      <c r="L166" s="48"/>
      <c r="M166" s="139"/>
      <c r="N166" s="139"/>
      <c r="O166" s="188"/>
    </row>
    <row r="167" spans="1:15" x14ac:dyDescent="0.2">
      <c r="A167" s="168" t="s">
        <v>86</v>
      </c>
      <c r="B167" s="181" t="s">
        <v>87</v>
      </c>
      <c r="C167" s="182"/>
      <c r="D167" s="182"/>
      <c r="E167" s="183">
        <v>67216</v>
      </c>
      <c r="F167" s="184">
        <v>67216.94</v>
      </c>
      <c r="G167" s="172">
        <v>47638.61</v>
      </c>
      <c r="H167" s="173">
        <v>47638.61</v>
      </c>
      <c r="I167" s="172">
        <v>65338</v>
      </c>
      <c r="J167" s="173">
        <v>65337.599999999999</v>
      </c>
      <c r="K167" s="172">
        <v>131233</v>
      </c>
      <c r="L167" s="173">
        <v>131233.06</v>
      </c>
      <c r="M167" s="174">
        <v>297028.13</v>
      </c>
      <c r="N167" s="174">
        <v>297028.13</v>
      </c>
      <c r="O167" s="189">
        <v>395546.31</v>
      </c>
    </row>
    <row r="168" spans="1:15" ht="8.1" customHeight="1" x14ac:dyDescent="0.2">
      <c r="A168" s="43"/>
      <c r="B168" s="44"/>
      <c r="C168" s="42"/>
      <c r="D168" s="42"/>
      <c r="E168" s="82"/>
      <c r="F168" s="83"/>
      <c r="G168" s="65"/>
      <c r="H168" s="61"/>
      <c r="I168" s="65"/>
      <c r="J168" s="61"/>
      <c r="K168" s="65"/>
      <c r="L168" s="61"/>
      <c r="M168" s="140"/>
      <c r="N168" s="144"/>
      <c r="O168" s="190"/>
    </row>
    <row r="169" spans="1:15" x14ac:dyDescent="0.2">
      <c r="A169" s="168" t="s">
        <v>88</v>
      </c>
      <c r="B169" s="181" t="s">
        <v>89</v>
      </c>
      <c r="C169" s="185"/>
      <c r="D169" s="185"/>
      <c r="E169" s="186" t="e">
        <f>E170+#REF!</f>
        <v>#REF!</v>
      </c>
      <c r="F169" s="184" t="e">
        <f>F170+#REF!</f>
        <v>#REF!</v>
      </c>
      <c r="G169" s="172" t="e">
        <f>G170+#REF!</f>
        <v>#REF!</v>
      </c>
      <c r="H169" s="173" t="e">
        <f>H170+#REF!</f>
        <v>#REF!</v>
      </c>
      <c r="I169" s="172" t="e">
        <f>I170+#REF!</f>
        <v>#REF!</v>
      </c>
      <c r="J169" s="173" t="e">
        <f>J170+#REF!</f>
        <v>#REF!</v>
      </c>
      <c r="K169" s="172" t="e">
        <f>K170+#REF!</f>
        <v>#REF!</v>
      </c>
      <c r="L169" s="173" t="e">
        <f>L170+#REF!</f>
        <v>#REF!</v>
      </c>
      <c r="M169" s="174">
        <f>M170</f>
        <v>1800</v>
      </c>
      <c r="N169" s="174">
        <f>N170</f>
        <v>18901.97</v>
      </c>
      <c r="O169" s="191">
        <f>O170</f>
        <v>18000</v>
      </c>
    </row>
    <row r="170" spans="1:15" x14ac:dyDescent="0.2">
      <c r="A170" s="96">
        <v>6419</v>
      </c>
      <c r="B170" s="116" t="s">
        <v>115</v>
      </c>
      <c r="C170" s="117"/>
      <c r="D170" s="117"/>
      <c r="E170" s="118">
        <v>12000</v>
      </c>
      <c r="F170" s="119">
        <v>10088.280000000001</v>
      </c>
      <c r="G170" s="92">
        <v>8200</v>
      </c>
      <c r="H170" s="93">
        <v>4919.0600000000004</v>
      </c>
      <c r="I170" s="92">
        <v>1000</v>
      </c>
      <c r="J170" s="93">
        <v>10718</v>
      </c>
      <c r="K170" s="92"/>
      <c r="L170" s="93"/>
      <c r="M170" s="146">
        <v>1800</v>
      </c>
      <c r="N170" s="146">
        <v>18901.97</v>
      </c>
      <c r="O170" s="192">
        <v>18000</v>
      </c>
    </row>
    <row r="171" spans="1:15" ht="8.1" customHeight="1" x14ac:dyDescent="0.2">
      <c r="A171" s="6"/>
      <c r="B171" s="44"/>
      <c r="C171" s="7"/>
      <c r="D171" s="7"/>
      <c r="E171" s="84"/>
      <c r="F171" s="85"/>
      <c r="G171" s="65"/>
      <c r="H171" s="61"/>
      <c r="I171" s="65"/>
      <c r="J171" s="61"/>
      <c r="K171" s="65"/>
      <c r="L171" s="61"/>
      <c r="M171" s="140"/>
      <c r="N171" s="144"/>
      <c r="O171" s="190"/>
    </row>
    <row r="172" spans="1:15" x14ac:dyDescent="0.2">
      <c r="A172" s="175">
        <v>70</v>
      </c>
      <c r="B172" s="181" t="s">
        <v>145</v>
      </c>
      <c r="C172" s="185"/>
      <c r="D172" s="185"/>
      <c r="E172" s="186">
        <f t="shared" ref="E172:O172" si="7">SUM(E173:E182)</f>
        <v>11700</v>
      </c>
      <c r="F172" s="184">
        <f t="shared" si="7"/>
        <v>6324.4400000000005</v>
      </c>
      <c r="G172" s="172">
        <f t="shared" si="7"/>
        <v>2130</v>
      </c>
      <c r="H172" s="173">
        <f t="shared" si="7"/>
        <v>1829.94</v>
      </c>
      <c r="I172" s="172">
        <f t="shared" si="7"/>
        <v>29150</v>
      </c>
      <c r="J172" s="173">
        <f t="shared" si="7"/>
        <v>31192.400000000001</v>
      </c>
      <c r="K172" s="172">
        <f t="shared" si="7"/>
        <v>500</v>
      </c>
      <c r="L172" s="173">
        <f t="shared" si="7"/>
        <v>587.38</v>
      </c>
      <c r="M172" s="174">
        <f t="shared" si="7"/>
        <v>77841</v>
      </c>
      <c r="N172" s="174">
        <f t="shared" si="7"/>
        <v>66373.390000000014</v>
      </c>
      <c r="O172" s="191">
        <f t="shared" si="7"/>
        <v>74100</v>
      </c>
    </row>
    <row r="173" spans="1:15" x14ac:dyDescent="0.2">
      <c r="A173" s="96">
        <v>7022</v>
      </c>
      <c r="B173" s="116" t="s">
        <v>90</v>
      </c>
      <c r="C173" s="117"/>
      <c r="D173" s="117"/>
      <c r="E173" s="118">
        <v>4000</v>
      </c>
      <c r="F173" s="119"/>
      <c r="G173" s="92"/>
      <c r="H173" s="93"/>
      <c r="I173" s="92"/>
      <c r="J173" s="93"/>
      <c r="K173" s="92"/>
      <c r="L173" s="93"/>
      <c r="M173" s="146">
        <v>8000</v>
      </c>
      <c r="N173" s="146"/>
      <c r="O173" s="192">
        <v>8000</v>
      </c>
    </row>
    <row r="174" spans="1:15" x14ac:dyDescent="0.2">
      <c r="A174" s="96">
        <v>70311</v>
      </c>
      <c r="B174" s="116" t="s">
        <v>91</v>
      </c>
      <c r="C174" s="117"/>
      <c r="D174" s="117"/>
      <c r="E174" s="118">
        <v>200</v>
      </c>
      <c r="F174" s="119">
        <v>65</v>
      </c>
      <c r="G174" s="92">
        <v>200</v>
      </c>
      <c r="H174" s="93">
        <v>660.02</v>
      </c>
      <c r="I174" s="92">
        <v>190</v>
      </c>
      <c r="J174" s="93"/>
      <c r="K174" s="92"/>
      <c r="L174" s="93"/>
      <c r="M174" s="146">
        <v>600</v>
      </c>
      <c r="N174" s="146">
        <v>855</v>
      </c>
      <c r="O174" s="192">
        <v>600</v>
      </c>
    </row>
    <row r="175" spans="1:15" x14ac:dyDescent="0.2">
      <c r="A175" s="96">
        <v>70323</v>
      </c>
      <c r="B175" s="116" t="s">
        <v>126</v>
      </c>
      <c r="C175" s="117"/>
      <c r="D175" s="117"/>
      <c r="E175" s="118">
        <v>1000</v>
      </c>
      <c r="F175" s="119">
        <v>1025.42</v>
      </c>
      <c r="G175" s="92">
        <v>950</v>
      </c>
      <c r="H175" s="93">
        <v>955.92</v>
      </c>
      <c r="I175" s="92">
        <v>900</v>
      </c>
      <c r="J175" s="93">
        <v>888.69</v>
      </c>
      <c r="K175" s="92">
        <v>300</v>
      </c>
      <c r="L175" s="93">
        <v>368.38</v>
      </c>
      <c r="M175" s="146">
        <v>2600</v>
      </c>
      <c r="N175" s="146">
        <v>2548.83</v>
      </c>
      <c r="O175" s="192">
        <v>2500</v>
      </c>
    </row>
    <row r="176" spans="1:15" x14ac:dyDescent="0.2">
      <c r="A176" s="96">
        <v>70328</v>
      </c>
      <c r="B176" s="116" t="s">
        <v>127</v>
      </c>
      <c r="C176" s="117"/>
      <c r="D176" s="117"/>
      <c r="E176" s="118"/>
      <c r="F176" s="119"/>
      <c r="G176" s="92"/>
      <c r="H176" s="93"/>
      <c r="I176" s="92">
        <v>11400</v>
      </c>
      <c r="J176" s="93">
        <v>11695</v>
      </c>
      <c r="K176" s="92"/>
      <c r="L176" s="93"/>
      <c r="M176" s="146">
        <v>41051</v>
      </c>
      <c r="N176" s="146">
        <v>38127.97</v>
      </c>
      <c r="O176" s="192">
        <v>38000</v>
      </c>
    </row>
    <row r="177" spans="1:15" x14ac:dyDescent="0.2">
      <c r="A177" s="96">
        <v>70631</v>
      </c>
      <c r="B177" s="116" t="s">
        <v>92</v>
      </c>
      <c r="C177" s="117"/>
      <c r="D177" s="117"/>
      <c r="E177" s="118"/>
      <c r="F177" s="119"/>
      <c r="G177" s="92"/>
      <c r="H177" s="93"/>
      <c r="I177" s="92">
        <v>1000</v>
      </c>
      <c r="J177" s="93">
        <v>1840</v>
      </c>
      <c r="K177" s="92"/>
      <c r="L177" s="93"/>
      <c r="M177" s="146">
        <v>1800</v>
      </c>
      <c r="N177" s="146">
        <v>1791</v>
      </c>
      <c r="O177" s="192">
        <v>1700</v>
      </c>
    </row>
    <row r="178" spans="1:15" x14ac:dyDescent="0.2">
      <c r="A178" s="96">
        <v>70632</v>
      </c>
      <c r="B178" s="116" t="s">
        <v>93</v>
      </c>
      <c r="C178" s="117"/>
      <c r="D178" s="117"/>
      <c r="E178" s="118"/>
      <c r="F178" s="119"/>
      <c r="G178" s="92"/>
      <c r="H178" s="93"/>
      <c r="I178" s="92">
        <v>200</v>
      </c>
      <c r="J178" s="93">
        <v>230</v>
      </c>
      <c r="K178" s="92"/>
      <c r="L178" s="93"/>
      <c r="M178" s="146">
        <v>190</v>
      </c>
      <c r="N178" s="146">
        <v>240.5</v>
      </c>
      <c r="O178" s="192">
        <v>200</v>
      </c>
    </row>
    <row r="179" spans="1:15" x14ac:dyDescent="0.2">
      <c r="A179" s="96">
        <v>7066</v>
      </c>
      <c r="B179" s="116" t="s">
        <v>117</v>
      </c>
      <c r="C179" s="117"/>
      <c r="D179" s="117"/>
      <c r="E179" s="118"/>
      <c r="F179" s="119"/>
      <c r="G179" s="92"/>
      <c r="H179" s="93"/>
      <c r="I179" s="92">
        <v>14500</v>
      </c>
      <c r="J179" s="93">
        <v>14659.92</v>
      </c>
      <c r="K179" s="92"/>
      <c r="L179" s="93"/>
      <c r="M179" s="146">
        <v>15500</v>
      </c>
      <c r="N179" s="146">
        <v>14933.37</v>
      </c>
      <c r="O179" s="192">
        <v>14900</v>
      </c>
    </row>
    <row r="180" spans="1:15" x14ac:dyDescent="0.2">
      <c r="A180" s="96">
        <v>7067</v>
      </c>
      <c r="B180" s="116" t="s">
        <v>116</v>
      </c>
      <c r="C180" s="117"/>
      <c r="D180" s="117"/>
      <c r="E180" s="118">
        <v>1500</v>
      </c>
      <c r="F180" s="119">
        <v>1889.25</v>
      </c>
      <c r="G180" s="92"/>
      <c r="H180" s="93"/>
      <c r="I180" s="92"/>
      <c r="J180" s="93"/>
      <c r="K180" s="92"/>
      <c r="L180" s="93"/>
      <c r="M180" s="146">
        <v>2000</v>
      </c>
      <c r="N180" s="146">
        <v>2354.09</v>
      </c>
      <c r="O180" s="192">
        <v>2300</v>
      </c>
    </row>
    <row r="181" spans="1:15" x14ac:dyDescent="0.2">
      <c r="A181" s="96">
        <v>70688</v>
      </c>
      <c r="B181" s="116" t="s">
        <v>94</v>
      </c>
      <c r="C181" s="117"/>
      <c r="D181" s="117"/>
      <c r="E181" s="118"/>
      <c r="F181" s="119"/>
      <c r="G181" s="92">
        <v>200</v>
      </c>
      <c r="H181" s="93">
        <v>214</v>
      </c>
      <c r="I181" s="92">
        <v>500</v>
      </c>
      <c r="J181" s="93">
        <v>814</v>
      </c>
      <c r="K181" s="92"/>
      <c r="L181" s="93"/>
      <c r="M181" s="146">
        <v>900</v>
      </c>
      <c r="N181" s="146">
        <v>918.5</v>
      </c>
      <c r="O181" s="192">
        <v>900</v>
      </c>
    </row>
    <row r="182" spans="1:15" x14ac:dyDescent="0.2">
      <c r="A182" s="96">
        <v>70878</v>
      </c>
      <c r="B182" s="116" t="s">
        <v>135</v>
      </c>
      <c r="C182" s="117"/>
      <c r="D182" s="117"/>
      <c r="E182" s="118">
        <v>5000</v>
      </c>
      <c r="F182" s="119">
        <v>3344.77</v>
      </c>
      <c r="G182" s="92">
        <v>780</v>
      </c>
      <c r="H182" s="93"/>
      <c r="I182" s="92">
        <v>460</v>
      </c>
      <c r="J182" s="93">
        <v>1064.79</v>
      </c>
      <c r="K182" s="92">
        <v>200</v>
      </c>
      <c r="L182" s="93">
        <v>219</v>
      </c>
      <c r="M182" s="146">
        <v>5200</v>
      </c>
      <c r="N182" s="146">
        <v>4604.13</v>
      </c>
      <c r="O182" s="192">
        <v>5000</v>
      </c>
    </row>
    <row r="183" spans="1:15" ht="8.1" customHeight="1" x14ac:dyDescent="0.2">
      <c r="A183" s="6"/>
      <c r="B183" s="44"/>
      <c r="C183" s="7"/>
      <c r="D183" s="7"/>
      <c r="E183" s="84"/>
      <c r="F183" s="85"/>
      <c r="G183" s="65"/>
      <c r="H183" s="61"/>
      <c r="I183" s="65"/>
      <c r="J183" s="61"/>
      <c r="K183" s="65"/>
      <c r="L183" s="61"/>
      <c r="M183" s="140"/>
      <c r="N183" s="144"/>
      <c r="O183" s="190"/>
    </row>
    <row r="184" spans="1:15" x14ac:dyDescent="0.2">
      <c r="A184" s="168" t="s">
        <v>55</v>
      </c>
      <c r="B184" s="181" t="s">
        <v>136</v>
      </c>
      <c r="C184" s="185"/>
      <c r="D184" s="185"/>
      <c r="E184" s="186" t="e">
        <f>E185+#REF!</f>
        <v>#REF!</v>
      </c>
      <c r="F184" s="184" t="e">
        <f>F185+#REF!</f>
        <v>#REF!</v>
      </c>
      <c r="G184" s="172" t="e">
        <f>G185+#REF!</f>
        <v>#REF!</v>
      </c>
      <c r="H184" s="173" t="e">
        <f>H185+#REF!</f>
        <v>#REF!</v>
      </c>
      <c r="I184" s="172" t="e">
        <f>I185+#REF!</f>
        <v>#REF!</v>
      </c>
      <c r="J184" s="173" t="e">
        <f>J185+#REF!</f>
        <v>#REF!</v>
      </c>
      <c r="K184" s="172" t="e">
        <f>K185+#REF!</f>
        <v>#REF!</v>
      </c>
      <c r="L184" s="173" t="e">
        <f>L185+#REF!</f>
        <v>#REF!</v>
      </c>
      <c r="M184" s="174">
        <f>M185</f>
        <v>20000</v>
      </c>
      <c r="N184" s="174">
        <f>N185</f>
        <v>16489.57</v>
      </c>
      <c r="O184" s="191">
        <f>O185</f>
        <v>30000</v>
      </c>
    </row>
    <row r="185" spans="1:15" x14ac:dyDescent="0.2">
      <c r="A185" s="96">
        <v>722</v>
      </c>
      <c r="B185" s="116" t="s">
        <v>95</v>
      </c>
      <c r="C185" s="117"/>
      <c r="D185" s="117"/>
      <c r="E185" s="118">
        <v>5000</v>
      </c>
      <c r="F185" s="128">
        <v>2343.27</v>
      </c>
      <c r="G185" s="92"/>
      <c r="H185" s="93"/>
      <c r="I185" s="92">
        <v>30000</v>
      </c>
      <c r="J185" s="93"/>
      <c r="K185" s="92"/>
      <c r="L185" s="93"/>
      <c r="M185" s="214">
        <v>20000</v>
      </c>
      <c r="N185" s="214">
        <v>16489.57</v>
      </c>
      <c r="O185" s="199">
        <v>30000</v>
      </c>
    </row>
    <row r="186" spans="1:15" ht="8.1" customHeight="1" x14ac:dyDescent="0.2">
      <c r="A186" s="6"/>
      <c r="B186" s="44"/>
      <c r="C186" s="7"/>
      <c r="D186" s="7"/>
      <c r="E186" s="84"/>
      <c r="F186" s="85"/>
      <c r="G186" s="65"/>
      <c r="H186" s="61"/>
      <c r="I186" s="65"/>
      <c r="J186" s="61"/>
      <c r="K186" s="65"/>
      <c r="L186" s="61"/>
      <c r="M186" s="140"/>
      <c r="N186" s="144"/>
      <c r="O186" s="190"/>
    </row>
    <row r="187" spans="1:15" x14ac:dyDescent="0.2">
      <c r="A187" s="175">
        <v>73</v>
      </c>
      <c r="B187" s="181" t="s">
        <v>96</v>
      </c>
      <c r="C187" s="185"/>
      <c r="D187" s="185"/>
      <c r="E187" s="186">
        <f t="shared" ref="E187:O187" si="8">SUM(E188:E193)</f>
        <v>254132</v>
      </c>
      <c r="F187" s="184">
        <f t="shared" si="8"/>
        <v>257435.96000000002</v>
      </c>
      <c r="G187" s="172">
        <f t="shared" si="8"/>
        <v>217414</v>
      </c>
      <c r="H187" s="173">
        <f t="shared" si="8"/>
        <v>220129.16</v>
      </c>
      <c r="I187" s="172">
        <f t="shared" si="8"/>
        <v>84824</v>
      </c>
      <c r="J187" s="173">
        <f t="shared" si="8"/>
        <v>84789</v>
      </c>
      <c r="K187" s="172">
        <f t="shared" si="8"/>
        <v>36645</v>
      </c>
      <c r="L187" s="173">
        <f t="shared" si="8"/>
        <v>37518</v>
      </c>
      <c r="M187" s="174">
        <f t="shared" si="8"/>
        <v>564901</v>
      </c>
      <c r="N187" s="174">
        <f t="shared" si="8"/>
        <v>560967.9</v>
      </c>
      <c r="O187" s="191">
        <f t="shared" si="8"/>
        <v>564252</v>
      </c>
    </row>
    <row r="188" spans="1:15" x14ac:dyDescent="0.2">
      <c r="A188" s="96">
        <v>73111</v>
      </c>
      <c r="B188" s="116" t="s">
        <v>97</v>
      </c>
      <c r="C188" s="117"/>
      <c r="D188" s="117"/>
      <c r="E188" s="118">
        <v>129246</v>
      </c>
      <c r="F188" s="119">
        <v>132801</v>
      </c>
      <c r="G188" s="92">
        <v>75134</v>
      </c>
      <c r="H188" s="93">
        <v>76398</v>
      </c>
      <c r="I188" s="92">
        <v>50919</v>
      </c>
      <c r="J188" s="93">
        <v>51936</v>
      </c>
      <c r="K188" s="92">
        <v>11255</v>
      </c>
      <c r="L188" s="93">
        <v>12209</v>
      </c>
      <c r="M188" s="146">
        <v>273388</v>
      </c>
      <c r="N188" s="146">
        <v>276072</v>
      </c>
      <c r="O188" s="192">
        <v>279420</v>
      </c>
    </row>
    <row r="189" spans="1:15" x14ac:dyDescent="0.2">
      <c r="A189" s="96">
        <v>7318</v>
      </c>
      <c r="B189" s="116" t="s">
        <v>157</v>
      </c>
      <c r="C189" s="117"/>
      <c r="D189" s="117"/>
      <c r="E189" s="118"/>
      <c r="F189" s="119"/>
      <c r="G189" s="92"/>
      <c r="H189" s="93"/>
      <c r="I189" s="92"/>
      <c r="J189" s="93"/>
      <c r="K189" s="92"/>
      <c r="L189" s="93"/>
      <c r="M189" s="146"/>
      <c r="N189" s="146">
        <v>295</v>
      </c>
      <c r="O189" s="192">
        <v>0</v>
      </c>
    </row>
    <row r="190" spans="1:15" x14ac:dyDescent="0.2">
      <c r="A190" s="96">
        <v>73211</v>
      </c>
      <c r="B190" s="116" t="s">
        <v>98</v>
      </c>
      <c r="C190" s="117"/>
      <c r="D190" s="117"/>
      <c r="E190" s="118">
        <v>100000</v>
      </c>
      <c r="F190" s="119">
        <v>99410.96</v>
      </c>
      <c r="G190" s="92">
        <v>117000</v>
      </c>
      <c r="H190" s="93">
        <v>117128.16</v>
      </c>
      <c r="I190" s="92">
        <v>15811</v>
      </c>
      <c r="J190" s="93">
        <v>15811</v>
      </c>
      <c r="K190" s="92">
        <v>3202</v>
      </c>
      <c r="L190" s="93">
        <v>3202</v>
      </c>
      <c r="M190" s="146">
        <v>212331</v>
      </c>
      <c r="N190" s="146">
        <v>205465.9</v>
      </c>
      <c r="O190" s="192">
        <v>205000</v>
      </c>
    </row>
    <row r="191" spans="1:15" x14ac:dyDescent="0.2">
      <c r="A191" s="96">
        <v>73223</v>
      </c>
      <c r="B191" s="116" t="s">
        <v>118</v>
      </c>
      <c r="C191" s="117"/>
      <c r="D191" s="117"/>
      <c r="E191" s="118">
        <v>5000</v>
      </c>
      <c r="F191" s="119">
        <v>5590</v>
      </c>
      <c r="G191" s="92">
        <v>3400</v>
      </c>
      <c r="H191" s="93">
        <v>3965</v>
      </c>
      <c r="I191" s="92">
        <v>4500</v>
      </c>
      <c r="J191" s="93">
        <v>3958</v>
      </c>
      <c r="K191" s="92">
        <v>2000</v>
      </c>
      <c r="L191" s="93">
        <v>1722</v>
      </c>
      <c r="M191" s="146">
        <v>18950</v>
      </c>
      <c r="N191" s="146">
        <v>18214</v>
      </c>
      <c r="O191" s="192">
        <v>18000</v>
      </c>
    </row>
    <row r="192" spans="1:15" x14ac:dyDescent="0.2">
      <c r="A192" s="96">
        <v>7343</v>
      </c>
      <c r="B192" s="116" t="s">
        <v>99</v>
      </c>
      <c r="C192" s="117"/>
      <c r="D192" s="117"/>
      <c r="E192" s="118">
        <v>15386</v>
      </c>
      <c r="F192" s="119">
        <v>15386</v>
      </c>
      <c r="G192" s="92">
        <v>17168</v>
      </c>
      <c r="H192" s="93">
        <v>17584</v>
      </c>
      <c r="I192" s="92">
        <v>6594</v>
      </c>
      <c r="J192" s="93">
        <v>6594</v>
      </c>
      <c r="K192" s="92">
        <v>13188</v>
      </c>
      <c r="L192" s="93">
        <v>13188</v>
      </c>
      <c r="M192" s="146">
        <v>55632</v>
      </c>
      <c r="N192" s="146">
        <v>55632</v>
      </c>
      <c r="O192" s="192">
        <v>56832</v>
      </c>
    </row>
    <row r="193" spans="1:15" x14ac:dyDescent="0.2">
      <c r="A193" s="96">
        <v>73224</v>
      </c>
      <c r="B193" s="116" t="s">
        <v>100</v>
      </c>
      <c r="C193" s="117"/>
      <c r="D193" s="117"/>
      <c r="E193" s="118">
        <v>4500</v>
      </c>
      <c r="F193" s="119">
        <v>4248</v>
      </c>
      <c r="G193" s="92">
        <v>4712</v>
      </c>
      <c r="H193" s="93">
        <v>5054</v>
      </c>
      <c r="I193" s="92">
        <v>7000</v>
      </c>
      <c r="J193" s="93">
        <v>6490</v>
      </c>
      <c r="K193" s="92">
        <v>7000</v>
      </c>
      <c r="L193" s="93">
        <v>7197</v>
      </c>
      <c r="M193" s="146">
        <v>4600</v>
      </c>
      <c r="N193" s="146">
        <v>5289</v>
      </c>
      <c r="O193" s="192">
        <v>5000</v>
      </c>
    </row>
    <row r="194" spans="1:15" ht="8.1" customHeight="1" x14ac:dyDescent="0.2">
      <c r="A194" s="6"/>
      <c r="B194" s="44"/>
      <c r="C194" s="7"/>
      <c r="D194" s="7"/>
      <c r="E194" s="84"/>
      <c r="F194" s="85"/>
      <c r="G194" s="65"/>
      <c r="H194" s="61"/>
      <c r="I194" s="65"/>
      <c r="J194" s="61"/>
      <c r="K194" s="65"/>
      <c r="L194" s="61"/>
      <c r="M194" s="140"/>
      <c r="N194" s="144"/>
      <c r="O194" s="190"/>
    </row>
    <row r="195" spans="1:15" x14ac:dyDescent="0.2">
      <c r="A195" s="175">
        <v>74</v>
      </c>
      <c r="B195" s="181" t="s">
        <v>137</v>
      </c>
      <c r="C195" s="185"/>
      <c r="D195" s="185"/>
      <c r="E195" s="186">
        <f t="shared" ref="E195:O195" si="9">SUM(E196:E210)</f>
        <v>143294</v>
      </c>
      <c r="F195" s="184">
        <f t="shared" si="9"/>
        <v>149184.62999999998</v>
      </c>
      <c r="G195" s="172">
        <f t="shared" si="9"/>
        <v>122175.33</v>
      </c>
      <c r="H195" s="173">
        <f t="shared" si="9"/>
        <v>124650.06</v>
      </c>
      <c r="I195" s="172">
        <f t="shared" si="9"/>
        <v>149142</v>
      </c>
      <c r="J195" s="173">
        <f t="shared" si="9"/>
        <v>147258.28</v>
      </c>
      <c r="K195" s="172">
        <f t="shared" si="9"/>
        <v>41756</v>
      </c>
      <c r="L195" s="173">
        <f t="shared" si="9"/>
        <v>41968.11</v>
      </c>
      <c r="M195" s="174">
        <f t="shared" si="9"/>
        <v>578097</v>
      </c>
      <c r="N195" s="174">
        <f t="shared" si="9"/>
        <v>575569.24000000011</v>
      </c>
      <c r="O195" s="191">
        <f t="shared" si="9"/>
        <v>568946</v>
      </c>
    </row>
    <row r="196" spans="1:15" x14ac:dyDescent="0.2">
      <c r="A196" s="96">
        <v>7411</v>
      </c>
      <c r="B196" s="116" t="s">
        <v>101</v>
      </c>
      <c r="C196" s="117"/>
      <c r="D196" s="117"/>
      <c r="E196" s="118">
        <v>92356</v>
      </c>
      <c r="F196" s="119">
        <v>92356</v>
      </c>
      <c r="G196" s="92">
        <v>80000</v>
      </c>
      <c r="H196" s="93">
        <v>81708</v>
      </c>
      <c r="I196" s="92">
        <v>109000</v>
      </c>
      <c r="J196" s="93">
        <v>109595</v>
      </c>
      <c r="K196" s="92">
        <v>30714</v>
      </c>
      <c r="L196" s="93">
        <v>30714</v>
      </c>
      <c r="M196" s="146">
        <v>330789</v>
      </c>
      <c r="N196" s="146">
        <v>330789</v>
      </c>
      <c r="O196" s="192">
        <v>330789</v>
      </c>
    </row>
    <row r="197" spans="1:15" x14ac:dyDescent="0.2">
      <c r="A197" s="96">
        <v>74121</v>
      </c>
      <c r="B197" s="116" t="s">
        <v>102</v>
      </c>
      <c r="C197" s="117"/>
      <c r="D197" s="117"/>
      <c r="E197" s="118">
        <v>17321</v>
      </c>
      <c r="F197" s="119">
        <v>17321</v>
      </c>
      <c r="G197" s="92">
        <v>15783</v>
      </c>
      <c r="H197" s="93">
        <v>16541</v>
      </c>
      <c r="I197" s="92">
        <v>27000</v>
      </c>
      <c r="J197" s="93">
        <v>28378</v>
      </c>
      <c r="K197" s="92">
        <v>5989</v>
      </c>
      <c r="L197" s="93">
        <v>5989</v>
      </c>
      <c r="M197" s="146">
        <v>165708</v>
      </c>
      <c r="N197" s="146">
        <v>165708</v>
      </c>
      <c r="O197" s="192">
        <v>176193</v>
      </c>
    </row>
    <row r="198" spans="1:15" x14ac:dyDescent="0.2">
      <c r="A198" s="96">
        <v>74127</v>
      </c>
      <c r="B198" s="116" t="s">
        <v>103</v>
      </c>
      <c r="C198" s="117"/>
      <c r="D198" s="117"/>
      <c r="E198" s="118">
        <v>432</v>
      </c>
      <c r="F198" s="119">
        <v>432</v>
      </c>
      <c r="G198" s="92"/>
      <c r="H198" s="93"/>
      <c r="I198" s="92">
        <v>4300</v>
      </c>
      <c r="J198" s="93">
        <v>434</v>
      </c>
      <c r="K198" s="92">
        <v>1821</v>
      </c>
      <c r="L198" s="93">
        <v>1821</v>
      </c>
      <c r="M198" s="146">
        <v>2687</v>
      </c>
      <c r="N198" s="146">
        <v>2687</v>
      </c>
      <c r="O198" s="192">
        <v>2687</v>
      </c>
    </row>
    <row r="199" spans="1:15" x14ac:dyDescent="0.2">
      <c r="A199" s="96">
        <v>744</v>
      </c>
      <c r="B199" s="116" t="s">
        <v>158</v>
      </c>
      <c r="C199" s="117"/>
      <c r="D199" s="117"/>
      <c r="E199" s="118"/>
      <c r="F199" s="119"/>
      <c r="G199" s="92"/>
      <c r="H199" s="93"/>
      <c r="I199" s="92"/>
      <c r="J199" s="93"/>
      <c r="K199" s="92"/>
      <c r="L199" s="93"/>
      <c r="M199" s="146"/>
      <c r="N199" s="146">
        <v>351</v>
      </c>
      <c r="O199" s="192">
        <v>1000</v>
      </c>
    </row>
    <row r="200" spans="1:15" x14ac:dyDescent="0.2">
      <c r="A200" s="96">
        <v>74712</v>
      </c>
      <c r="B200" s="116" t="s">
        <v>71</v>
      </c>
      <c r="C200" s="117"/>
      <c r="D200" s="117"/>
      <c r="E200" s="118">
        <v>10000</v>
      </c>
      <c r="F200" s="119">
        <v>9437.44</v>
      </c>
      <c r="G200" s="92"/>
      <c r="H200" s="93"/>
      <c r="I200" s="92"/>
      <c r="J200" s="93"/>
      <c r="K200" s="92"/>
      <c r="L200" s="93"/>
      <c r="M200" s="146">
        <v>25200</v>
      </c>
      <c r="N200" s="146">
        <v>20651</v>
      </c>
      <c r="O200" s="192">
        <v>8100</v>
      </c>
    </row>
    <row r="201" spans="1:15" x14ac:dyDescent="0.2">
      <c r="A201" s="96">
        <v>74718</v>
      </c>
      <c r="B201" s="116" t="s">
        <v>104</v>
      </c>
      <c r="C201" s="117"/>
      <c r="D201" s="117"/>
      <c r="E201" s="118"/>
      <c r="F201" s="119">
        <v>84.63</v>
      </c>
      <c r="G201" s="92">
        <v>1570</v>
      </c>
      <c r="H201" s="93">
        <v>78.03</v>
      </c>
      <c r="I201" s="92">
        <v>65</v>
      </c>
      <c r="J201" s="93">
        <v>64.930000000000007</v>
      </c>
      <c r="K201" s="92"/>
      <c r="L201" s="93">
        <v>52.03</v>
      </c>
      <c r="M201" s="146">
        <v>600</v>
      </c>
      <c r="N201" s="146">
        <v>1316.94</v>
      </c>
      <c r="O201" s="192"/>
    </row>
    <row r="202" spans="1:15" x14ac:dyDescent="0.2">
      <c r="A202" s="96">
        <v>7472</v>
      </c>
      <c r="B202" s="116" t="s">
        <v>166</v>
      </c>
      <c r="C202" s="117"/>
      <c r="D202" s="117"/>
      <c r="E202" s="118"/>
      <c r="F202" s="119"/>
      <c r="G202" s="92"/>
      <c r="H202" s="93"/>
      <c r="I202" s="92"/>
      <c r="J202" s="93"/>
      <c r="K202" s="92"/>
      <c r="L202" s="93"/>
      <c r="M202" s="146"/>
      <c r="N202" s="146"/>
      <c r="O202" s="192">
        <v>682</v>
      </c>
    </row>
    <row r="203" spans="1:15" x14ac:dyDescent="0.2">
      <c r="A203" s="96">
        <v>7473</v>
      </c>
      <c r="B203" s="116" t="s">
        <v>167</v>
      </c>
      <c r="C203" s="117"/>
      <c r="D203" s="117"/>
      <c r="E203" s="118"/>
      <c r="F203" s="119"/>
      <c r="G203" s="92">
        <v>1500</v>
      </c>
      <c r="H203" s="93">
        <v>2586.5500000000002</v>
      </c>
      <c r="I203" s="92">
        <v>1640</v>
      </c>
      <c r="J203" s="93">
        <v>1643.73</v>
      </c>
      <c r="K203" s="92"/>
      <c r="L203" s="93"/>
      <c r="M203" s="146">
        <v>1000</v>
      </c>
      <c r="N203" s="146">
        <v>2005.64</v>
      </c>
      <c r="O203" s="192">
        <v>1000</v>
      </c>
    </row>
    <row r="204" spans="1:15" x14ac:dyDescent="0.2">
      <c r="A204" s="96">
        <v>74758</v>
      </c>
      <c r="B204" s="116" t="s">
        <v>105</v>
      </c>
      <c r="C204" s="117"/>
      <c r="D204" s="117"/>
      <c r="E204" s="118"/>
      <c r="F204" s="119">
        <v>471.23</v>
      </c>
      <c r="G204" s="92">
        <v>300</v>
      </c>
      <c r="H204" s="93">
        <v>314.14999999999998</v>
      </c>
      <c r="I204" s="92">
        <v>230</v>
      </c>
      <c r="J204" s="93">
        <v>235.62</v>
      </c>
      <c r="K204" s="92"/>
      <c r="L204" s="93">
        <v>157.08000000000001</v>
      </c>
      <c r="M204" s="146">
        <v>1100</v>
      </c>
      <c r="N204" s="146">
        <v>1030.99</v>
      </c>
      <c r="O204" s="192">
        <v>1000</v>
      </c>
    </row>
    <row r="205" spans="1:15" x14ac:dyDescent="0.2">
      <c r="A205" s="96">
        <v>7478</v>
      </c>
      <c r="B205" s="116" t="s">
        <v>123</v>
      </c>
      <c r="C205" s="117"/>
      <c r="D205" s="117"/>
      <c r="E205" s="118">
        <v>6500</v>
      </c>
      <c r="F205" s="119">
        <v>12397</v>
      </c>
      <c r="G205" s="92">
        <v>13524</v>
      </c>
      <c r="H205" s="93">
        <v>13524</v>
      </c>
      <c r="I205" s="92"/>
      <c r="J205" s="93"/>
      <c r="K205" s="92"/>
      <c r="L205" s="93"/>
      <c r="M205" s="146">
        <v>13584</v>
      </c>
      <c r="N205" s="146">
        <v>13584</v>
      </c>
      <c r="O205" s="192">
        <v>13584</v>
      </c>
    </row>
    <row r="206" spans="1:15" x14ac:dyDescent="0.2">
      <c r="A206" s="96">
        <v>748314</v>
      </c>
      <c r="B206" s="116" t="s">
        <v>138</v>
      </c>
      <c r="C206" s="117"/>
      <c r="D206" s="117"/>
      <c r="E206" s="118">
        <v>356</v>
      </c>
      <c r="F206" s="119">
        <v>356</v>
      </c>
      <c r="G206" s="92">
        <v>424</v>
      </c>
      <c r="H206" s="93">
        <v>424</v>
      </c>
      <c r="I206" s="92">
        <v>17</v>
      </c>
      <c r="J206" s="93">
        <v>17</v>
      </c>
      <c r="K206" s="92"/>
      <c r="L206" s="93">
        <v>3</v>
      </c>
      <c r="M206" s="146">
        <v>94</v>
      </c>
      <c r="N206" s="146">
        <v>94</v>
      </c>
      <c r="O206" s="192">
        <v>90</v>
      </c>
    </row>
    <row r="207" spans="1:15" x14ac:dyDescent="0.2">
      <c r="A207" s="96">
        <v>74834</v>
      </c>
      <c r="B207" s="116" t="s">
        <v>119</v>
      </c>
      <c r="C207" s="117"/>
      <c r="D207" s="117"/>
      <c r="E207" s="118">
        <v>4485</v>
      </c>
      <c r="F207" s="119">
        <v>4485</v>
      </c>
      <c r="G207" s="92">
        <v>3835</v>
      </c>
      <c r="H207" s="93">
        <v>3835</v>
      </c>
      <c r="I207" s="92">
        <v>3646</v>
      </c>
      <c r="J207" s="93">
        <v>3646</v>
      </c>
      <c r="K207" s="92">
        <v>1036</v>
      </c>
      <c r="L207" s="93">
        <v>1036</v>
      </c>
      <c r="M207" s="146">
        <v>9407</v>
      </c>
      <c r="N207" s="146">
        <v>9407</v>
      </c>
      <c r="O207" s="192">
        <v>8254</v>
      </c>
    </row>
    <row r="208" spans="1:15" x14ac:dyDescent="0.2">
      <c r="A208" s="96">
        <v>74835</v>
      </c>
      <c r="B208" s="116" t="s">
        <v>120</v>
      </c>
      <c r="C208" s="117"/>
      <c r="D208" s="117"/>
      <c r="E208" s="118">
        <v>10011</v>
      </c>
      <c r="F208" s="119">
        <v>10011</v>
      </c>
      <c r="G208" s="92">
        <v>4506</v>
      </c>
      <c r="H208" s="93">
        <v>4506</v>
      </c>
      <c r="I208" s="92">
        <v>3244</v>
      </c>
      <c r="J208" s="93">
        <v>3244</v>
      </c>
      <c r="K208" s="92">
        <v>2196</v>
      </c>
      <c r="L208" s="93">
        <v>2196</v>
      </c>
      <c r="M208" s="146">
        <v>20549</v>
      </c>
      <c r="N208" s="146">
        <v>20549</v>
      </c>
      <c r="O208" s="192">
        <v>20567</v>
      </c>
    </row>
    <row r="209" spans="1:15" x14ac:dyDescent="0.2">
      <c r="A209" s="96">
        <v>7484</v>
      </c>
      <c r="B209" s="116" t="s">
        <v>147</v>
      </c>
      <c r="C209" s="117"/>
      <c r="D209" s="117"/>
      <c r="E209" s="118"/>
      <c r="F209" s="119"/>
      <c r="G209" s="92"/>
      <c r="H209" s="93"/>
      <c r="I209" s="92"/>
      <c r="J209" s="93"/>
      <c r="K209" s="92"/>
      <c r="L209" s="93"/>
      <c r="M209" s="146">
        <v>2379</v>
      </c>
      <c r="N209" s="146">
        <v>2379</v>
      </c>
      <c r="O209" s="192"/>
    </row>
    <row r="210" spans="1:15" x14ac:dyDescent="0.2">
      <c r="A210" s="96">
        <v>7488</v>
      </c>
      <c r="B210" s="116" t="s">
        <v>124</v>
      </c>
      <c r="C210" s="117"/>
      <c r="D210" s="117"/>
      <c r="E210" s="118">
        <v>1833</v>
      </c>
      <c r="F210" s="119">
        <v>1833.33</v>
      </c>
      <c r="G210" s="92">
        <v>733.33</v>
      </c>
      <c r="H210" s="93">
        <v>1133.33</v>
      </c>
      <c r="I210" s="92"/>
      <c r="J210" s="93"/>
      <c r="K210" s="92"/>
      <c r="L210" s="93"/>
      <c r="M210" s="146">
        <v>5000</v>
      </c>
      <c r="N210" s="146">
        <v>5016.67</v>
      </c>
      <c r="O210" s="192">
        <v>5000</v>
      </c>
    </row>
    <row r="211" spans="1:15" ht="8.1" customHeight="1" x14ac:dyDescent="0.2">
      <c r="A211" s="6"/>
      <c r="B211" s="44"/>
      <c r="C211" s="7"/>
      <c r="D211" s="7"/>
      <c r="E211" s="84"/>
      <c r="F211" s="85"/>
      <c r="G211" s="65"/>
      <c r="H211" s="61"/>
      <c r="I211" s="65"/>
      <c r="J211" s="61"/>
      <c r="K211" s="65"/>
      <c r="L211" s="61"/>
      <c r="M211" s="140"/>
      <c r="N211" s="144"/>
      <c r="O211" s="190"/>
    </row>
    <row r="212" spans="1:15" x14ac:dyDescent="0.2">
      <c r="A212" s="175">
        <v>75</v>
      </c>
      <c r="B212" s="181" t="s">
        <v>106</v>
      </c>
      <c r="C212" s="185"/>
      <c r="D212" s="185"/>
      <c r="E212" s="186">
        <f>E213+E214+E216</f>
        <v>45000</v>
      </c>
      <c r="F212" s="184">
        <f>F213+F214+F216</f>
        <v>52194.560000000005</v>
      </c>
      <c r="G212" s="172">
        <f t="shared" ref="G212:M212" si="10">SUM(G213:G216)</f>
        <v>41365</v>
      </c>
      <c r="H212" s="173">
        <f t="shared" si="10"/>
        <v>42934.020000000004</v>
      </c>
      <c r="I212" s="172">
        <f t="shared" si="10"/>
        <v>71770</v>
      </c>
      <c r="J212" s="173">
        <f t="shared" si="10"/>
        <v>63751.93</v>
      </c>
      <c r="K212" s="172">
        <f t="shared" si="10"/>
        <v>12551</v>
      </c>
      <c r="L212" s="173">
        <f t="shared" si="10"/>
        <v>13009.62</v>
      </c>
      <c r="M212" s="174">
        <f t="shared" si="10"/>
        <v>177430</v>
      </c>
      <c r="N212" s="174">
        <f>N213+N214+N216</f>
        <v>175797.15</v>
      </c>
      <c r="O212" s="191">
        <f>SUM(O213:O216)</f>
        <v>180759.69</v>
      </c>
    </row>
    <row r="213" spans="1:15" x14ac:dyDescent="0.2">
      <c r="A213" s="120">
        <v>752</v>
      </c>
      <c r="B213" s="116" t="s">
        <v>107</v>
      </c>
      <c r="C213" s="117"/>
      <c r="D213" s="117"/>
      <c r="E213" s="118">
        <v>45000</v>
      </c>
      <c r="F213" s="119">
        <v>52026.76</v>
      </c>
      <c r="G213" s="92">
        <v>41015</v>
      </c>
      <c r="H213" s="93">
        <v>42604.62</v>
      </c>
      <c r="I213" s="92">
        <v>68500</v>
      </c>
      <c r="J213" s="93">
        <v>60790.04</v>
      </c>
      <c r="K213" s="92">
        <v>12551</v>
      </c>
      <c r="L213" s="93">
        <v>12949.62</v>
      </c>
      <c r="M213" s="146">
        <v>170000</v>
      </c>
      <c r="N213" s="146">
        <v>170437.97</v>
      </c>
      <c r="O213" s="192">
        <v>173000</v>
      </c>
    </row>
    <row r="214" spans="1:15" x14ac:dyDescent="0.2">
      <c r="A214" s="120">
        <v>757</v>
      </c>
      <c r="B214" s="116" t="s">
        <v>139</v>
      </c>
      <c r="C214" s="117"/>
      <c r="D214" s="117"/>
      <c r="E214" s="118"/>
      <c r="F214" s="119">
        <v>70</v>
      </c>
      <c r="G214" s="92"/>
      <c r="H214" s="93"/>
      <c r="I214" s="92">
        <v>70</v>
      </c>
      <c r="J214" s="93">
        <v>74.39</v>
      </c>
      <c r="K214" s="92"/>
      <c r="L214" s="93"/>
      <c r="M214" s="146">
        <v>1870</v>
      </c>
      <c r="N214" s="146">
        <v>1863.13</v>
      </c>
      <c r="O214" s="192">
        <v>1860</v>
      </c>
    </row>
    <row r="215" spans="1:15" x14ac:dyDescent="0.2">
      <c r="A215" s="120">
        <v>75814</v>
      </c>
      <c r="B215" s="116" t="s">
        <v>165</v>
      </c>
      <c r="C215" s="117"/>
      <c r="D215" s="117"/>
      <c r="E215" s="118"/>
      <c r="F215" s="119"/>
      <c r="G215" s="92"/>
      <c r="H215" s="93"/>
      <c r="I215" s="92"/>
      <c r="J215" s="93"/>
      <c r="K215" s="92"/>
      <c r="L215" s="93"/>
      <c r="M215" s="146">
        <v>960</v>
      </c>
      <c r="N215" s="146"/>
      <c r="O215" s="192">
        <v>2500</v>
      </c>
    </row>
    <row r="216" spans="1:15" x14ac:dyDescent="0.2">
      <c r="A216" s="120">
        <v>7588</v>
      </c>
      <c r="B216" s="116" t="s">
        <v>108</v>
      </c>
      <c r="C216" s="117"/>
      <c r="D216" s="117"/>
      <c r="E216" s="118"/>
      <c r="F216" s="119">
        <v>97.8</v>
      </c>
      <c r="G216" s="92">
        <v>350</v>
      </c>
      <c r="H216" s="93">
        <v>329.4</v>
      </c>
      <c r="I216" s="92">
        <v>3200</v>
      </c>
      <c r="J216" s="93">
        <v>2887.5</v>
      </c>
      <c r="K216" s="92"/>
      <c r="L216" s="93">
        <v>60</v>
      </c>
      <c r="M216" s="146">
        <v>4600</v>
      </c>
      <c r="N216" s="146">
        <v>3496.05</v>
      </c>
      <c r="O216" s="192">
        <v>3399.69</v>
      </c>
    </row>
    <row r="217" spans="1:15" ht="8.1" customHeight="1" x14ac:dyDescent="0.2">
      <c r="A217" s="45"/>
      <c r="B217" s="44"/>
      <c r="C217" s="7"/>
      <c r="D217" s="7"/>
      <c r="E217" s="84"/>
      <c r="F217" s="85"/>
      <c r="G217" s="65"/>
      <c r="H217" s="61"/>
      <c r="I217" s="65"/>
      <c r="J217" s="61"/>
      <c r="K217" s="65"/>
      <c r="L217" s="61"/>
      <c r="M217" s="140"/>
      <c r="N217" s="144"/>
      <c r="O217" s="190"/>
    </row>
    <row r="218" spans="1:15" x14ac:dyDescent="0.2">
      <c r="A218" s="175">
        <v>76</v>
      </c>
      <c r="B218" s="181" t="s">
        <v>109</v>
      </c>
      <c r="C218" s="185"/>
      <c r="D218" s="185"/>
      <c r="E218" s="186">
        <f t="shared" ref="E218:L218" si="11">E219</f>
        <v>0</v>
      </c>
      <c r="F218" s="184">
        <f t="shared" si="11"/>
        <v>15.03</v>
      </c>
      <c r="G218" s="172">
        <f t="shared" si="11"/>
        <v>20</v>
      </c>
      <c r="H218" s="173">
        <f t="shared" si="11"/>
        <v>14.18</v>
      </c>
      <c r="I218" s="172">
        <f t="shared" si="11"/>
        <v>20</v>
      </c>
      <c r="J218" s="173">
        <f t="shared" si="11"/>
        <v>14.18</v>
      </c>
      <c r="K218" s="172">
        <f t="shared" si="11"/>
        <v>0</v>
      </c>
      <c r="L218" s="173">
        <f t="shared" si="11"/>
        <v>2.84</v>
      </c>
      <c r="M218" s="174">
        <f>M219</f>
        <v>45</v>
      </c>
      <c r="N218" s="174">
        <f>N219</f>
        <v>39.119999999999997</v>
      </c>
      <c r="O218" s="191">
        <f>O219</f>
        <v>40</v>
      </c>
    </row>
    <row r="219" spans="1:15" x14ac:dyDescent="0.2">
      <c r="A219" s="120">
        <v>7621</v>
      </c>
      <c r="B219" s="116" t="s">
        <v>121</v>
      </c>
      <c r="C219" s="117"/>
      <c r="D219" s="117"/>
      <c r="E219" s="118"/>
      <c r="F219" s="119">
        <v>15.03</v>
      </c>
      <c r="G219" s="92">
        <v>20</v>
      </c>
      <c r="H219" s="93">
        <v>14.18</v>
      </c>
      <c r="I219" s="92">
        <v>20</v>
      </c>
      <c r="J219" s="93">
        <v>14.18</v>
      </c>
      <c r="K219" s="92"/>
      <c r="L219" s="93">
        <v>2.84</v>
      </c>
      <c r="M219" s="146">
        <v>45</v>
      </c>
      <c r="N219" s="146">
        <v>39.119999999999997</v>
      </c>
      <c r="O219" s="192">
        <v>40</v>
      </c>
    </row>
    <row r="220" spans="1:15" ht="8.1" customHeight="1" x14ac:dyDescent="0.2">
      <c r="A220" s="45"/>
      <c r="B220" s="44"/>
      <c r="C220" s="7"/>
      <c r="D220" s="7"/>
      <c r="E220" s="84"/>
      <c r="F220" s="85"/>
      <c r="G220" s="65"/>
      <c r="H220" s="61"/>
      <c r="I220" s="65"/>
      <c r="J220" s="61"/>
      <c r="K220" s="65"/>
      <c r="L220" s="61"/>
      <c r="M220" s="140"/>
      <c r="N220" s="144"/>
      <c r="O220" s="190"/>
    </row>
    <row r="221" spans="1:15" x14ac:dyDescent="0.2">
      <c r="A221" s="175">
        <v>77</v>
      </c>
      <c r="B221" s="181" t="s">
        <v>110</v>
      </c>
      <c r="C221" s="185"/>
      <c r="D221" s="185"/>
      <c r="E221" s="186">
        <f t="shared" ref="E221:M221" si="12">SUM(E222:E225)</f>
        <v>769</v>
      </c>
      <c r="F221" s="184">
        <f t="shared" si="12"/>
        <v>5216.62</v>
      </c>
      <c r="G221" s="172">
        <f t="shared" si="12"/>
        <v>2784</v>
      </c>
      <c r="H221" s="173">
        <f t="shared" si="12"/>
        <v>43799</v>
      </c>
      <c r="I221" s="172">
        <f t="shared" si="12"/>
        <v>0</v>
      </c>
      <c r="J221" s="173">
        <f t="shared" si="12"/>
        <v>19450.2</v>
      </c>
      <c r="K221" s="172">
        <f t="shared" si="12"/>
        <v>0</v>
      </c>
      <c r="L221" s="173">
        <f t="shared" si="12"/>
        <v>0.74</v>
      </c>
      <c r="M221" s="174">
        <f t="shared" si="12"/>
        <v>13240.87</v>
      </c>
      <c r="N221" s="174">
        <f>N222+N223+N224+N225</f>
        <v>52799.6</v>
      </c>
      <c r="O221" s="191">
        <f>SUM(O222:O225)</f>
        <v>371056</v>
      </c>
    </row>
    <row r="222" spans="1:15" x14ac:dyDescent="0.2">
      <c r="A222" s="96">
        <v>7713</v>
      </c>
      <c r="B222" s="116" t="s">
        <v>164</v>
      </c>
      <c r="C222" s="121"/>
      <c r="D222" s="121"/>
      <c r="E222" s="118"/>
      <c r="F222" s="119">
        <v>184.06</v>
      </c>
      <c r="G222" s="122"/>
      <c r="H222" s="123"/>
      <c r="I222" s="122"/>
      <c r="J222" s="123"/>
      <c r="K222" s="122"/>
      <c r="L222" s="123"/>
      <c r="M222" s="159"/>
      <c r="N222" s="146">
        <v>1000</v>
      </c>
      <c r="O222" s="192">
        <v>1000</v>
      </c>
    </row>
    <row r="223" spans="1:15" x14ac:dyDescent="0.2">
      <c r="A223" s="96">
        <v>773</v>
      </c>
      <c r="B223" s="116" t="s">
        <v>125</v>
      </c>
      <c r="C223" s="121"/>
      <c r="D223" s="121"/>
      <c r="E223" s="118"/>
      <c r="F223" s="119"/>
      <c r="G223" s="122"/>
      <c r="H223" s="123"/>
      <c r="I223" s="122"/>
      <c r="J223" s="123"/>
      <c r="K223" s="122"/>
      <c r="L223" s="123"/>
      <c r="M223" s="146">
        <v>241</v>
      </c>
      <c r="N223" s="146">
        <v>241.06</v>
      </c>
      <c r="O223" s="192">
        <v>56</v>
      </c>
    </row>
    <row r="224" spans="1:15" x14ac:dyDescent="0.2">
      <c r="A224" s="112" t="s">
        <v>111</v>
      </c>
      <c r="B224" s="116" t="s">
        <v>122</v>
      </c>
      <c r="C224" s="117"/>
      <c r="D224" s="117"/>
      <c r="E224" s="118"/>
      <c r="F224" s="119">
        <v>1200</v>
      </c>
      <c r="G224" s="92"/>
      <c r="H224" s="93">
        <v>41015</v>
      </c>
      <c r="I224" s="92"/>
      <c r="J224" s="93">
        <v>16697.5</v>
      </c>
      <c r="K224" s="92"/>
      <c r="L224" s="93"/>
      <c r="M224" s="146"/>
      <c r="N224" s="146">
        <v>954.25</v>
      </c>
      <c r="O224" s="192">
        <v>0</v>
      </c>
    </row>
    <row r="225" spans="1:18" x14ac:dyDescent="0.2">
      <c r="A225" s="112" t="s">
        <v>112</v>
      </c>
      <c r="B225" s="116" t="s">
        <v>113</v>
      </c>
      <c r="C225" s="117"/>
      <c r="D225" s="117"/>
      <c r="E225" s="118">
        <v>769</v>
      </c>
      <c r="F225" s="119">
        <v>3832.56</v>
      </c>
      <c r="G225" s="92">
        <v>2784</v>
      </c>
      <c r="H225" s="93">
        <v>2784</v>
      </c>
      <c r="I225" s="92"/>
      <c r="J225" s="93">
        <v>2752.7</v>
      </c>
      <c r="K225" s="92"/>
      <c r="L225" s="93">
        <v>0.74</v>
      </c>
      <c r="M225" s="146">
        <v>12999.87</v>
      </c>
      <c r="N225" s="146">
        <v>50604.29</v>
      </c>
      <c r="O225" s="192">
        <v>370000</v>
      </c>
    </row>
    <row r="226" spans="1:18" x14ac:dyDescent="0.2">
      <c r="A226" s="46"/>
      <c r="B226" s="13"/>
      <c r="C226" s="8"/>
      <c r="D226" s="8"/>
      <c r="E226" s="86"/>
      <c r="F226" s="87"/>
      <c r="G226" s="67"/>
      <c r="H226" s="88"/>
      <c r="I226" s="67"/>
      <c r="J226" s="88"/>
      <c r="K226" s="67"/>
      <c r="L226" s="88"/>
      <c r="M226" s="147"/>
      <c r="N226" s="141"/>
      <c r="O226" s="190"/>
    </row>
    <row r="227" spans="1:18" x14ac:dyDescent="0.2">
      <c r="A227" s="9"/>
      <c r="B227" s="2"/>
      <c r="C227" s="10"/>
      <c r="D227" s="10"/>
      <c r="E227" s="72"/>
      <c r="F227" s="76"/>
      <c r="G227" s="75"/>
      <c r="H227" s="78"/>
      <c r="I227" s="75"/>
      <c r="J227" s="78"/>
      <c r="K227" s="75"/>
      <c r="L227" s="78"/>
      <c r="M227" s="148"/>
      <c r="N227" s="148"/>
      <c r="O227" s="193"/>
    </row>
    <row r="228" spans="1:18" x14ac:dyDescent="0.2">
      <c r="A228" s="3"/>
      <c r="B228" s="11" t="s">
        <v>5</v>
      </c>
      <c r="C228" s="12"/>
      <c r="D228" s="12"/>
      <c r="E228" s="60" t="e">
        <f>E167+E169+E172+E184+E187+E195+E212+E218+E221</f>
        <v>#REF!</v>
      </c>
      <c r="F228" s="89" t="e">
        <f>F167+F169+F172+F184+F187+F195+F212+F218+F221</f>
        <v>#REF!</v>
      </c>
      <c r="G228" s="71" t="e">
        <f>G167+G169+G172+G187+G195+G212+G218+G221</f>
        <v>#REF!</v>
      </c>
      <c r="H228" s="64" t="e">
        <f>H167+H169+H172+H187+H195+H212+H218+H221</f>
        <v>#REF!</v>
      </c>
      <c r="I228" s="71" t="e">
        <f t="shared" ref="I228:O228" si="13">I167+I169+I172+I184+I187+I195+I212+I218+I221</f>
        <v>#REF!</v>
      </c>
      <c r="J228" s="64" t="e">
        <f t="shared" si="13"/>
        <v>#REF!</v>
      </c>
      <c r="K228" s="71" t="e">
        <f t="shared" si="13"/>
        <v>#REF!</v>
      </c>
      <c r="L228" s="64" t="e">
        <f t="shared" si="13"/>
        <v>#REF!</v>
      </c>
      <c r="M228" s="143">
        <f t="shared" si="13"/>
        <v>1730383</v>
      </c>
      <c r="N228" s="143">
        <f t="shared" si="13"/>
        <v>1763966.0700000003</v>
      </c>
      <c r="O228" s="194">
        <f t="shared" si="13"/>
        <v>2202700</v>
      </c>
    </row>
    <row r="229" spans="1:18" x14ac:dyDescent="0.2">
      <c r="A229" s="4"/>
      <c r="B229" s="5"/>
      <c r="C229" s="5"/>
      <c r="D229" s="5"/>
      <c r="E229" s="73"/>
      <c r="F229" s="77"/>
      <c r="G229" s="74"/>
      <c r="H229" s="79"/>
      <c r="I229" s="74"/>
      <c r="J229" s="79"/>
      <c r="K229" s="74"/>
      <c r="L229" s="79"/>
      <c r="M229" s="149"/>
      <c r="N229" s="149"/>
      <c r="O229" s="195"/>
    </row>
    <row r="230" spans="1:18" x14ac:dyDescent="0.2">
      <c r="A230" s="217"/>
      <c r="B230" s="217"/>
      <c r="C230" s="217"/>
      <c r="D230" s="217"/>
      <c r="E230" s="218"/>
      <c r="F230" s="219"/>
      <c r="G230" s="220"/>
      <c r="H230" s="221"/>
      <c r="I230" s="220"/>
      <c r="J230" s="221"/>
      <c r="K230" s="220"/>
      <c r="L230" s="221"/>
      <c r="M230" s="222"/>
      <c r="N230" s="222"/>
      <c r="O230" s="222"/>
    </row>
    <row r="231" spans="1:18" x14ac:dyDescent="0.2">
      <c r="M231" s="145"/>
      <c r="N231" s="145"/>
    </row>
    <row r="232" spans="1:18" x14ac:dyDescent="0.2">
      <c r="M232" s="145"/>
      <c r="N232" s="145"/>
    </row>
    <row r="233" spans="1:18" x14ac:dyDescent="0.2">
      <c r="M233" s="145"/>
      <c r="N233" s="145"/>
      <c r="Q233" s="15" t="s">
        <v>7</v>
      </c>
      <c r="R233" s="203">
        <f>O18</f>
        <v>345033.82</v>
      </c>
    </row>
    <row r="234" spans="1:18" x14ac:dyDescent="0.2">
      <c r="M234" s="145"/>
      <c r="N234" s="145"/>
      <c r="Q234" s="21" t="s">
        <v>17</v>
      </c>
      <c r="R234" s="202">
        <f>O76</f>
        <v>522628</v>
      </c>
    </row>
    <row r="235" spans="1:18" x14ac:dyDescent="0.2">
      <c r="M235" s="145"/>
      <c r="N235" s="145"/>
      <c r="Q235" s="21" t="s">
        <v>133</v>
      </c>
      <c r="R235" s="202">
        <f>O91</f>
        <v>133493</v>
      </c>
    </row>
    <row r="236" spans="1:18" x14ac:dyDescent="0.2">
      <c r="M236" s="145"/>
      <c r="N236" s="145"/>
      <c r="Q236" s="21" t="s">
        <v>2</v>
      </c>
      <c r="R236" s="202">
        <f>O99</f>
        <v>48070</v>
      </c>
    </row>
    <row r="237" spans="1:18" x14ac:dyDescent="0.2">
      <c r="M237" s="145"/>
      <c r="N237" s="145"/>
      <c r="Q237" s="129" t="s">
        <v>140</v>
      </c>
      <c r="R237" s="202">
        <f>O104+O107</f>
        <v>86987.18</v>
      </c>
    </row>
    <row r="238" spans="1:18" x14ac:dyDescent="0.2">
      <c r="M238" s="145"/>
      <c r="N238" s="145"/>
      <c r="Q238" s="129" t="s">
        <v>159</v>
      </c>
      <c r="R238" s="202">
        <f>O113</f>
        <v>976990</v>
      </c>
    </row>
    <row r="239" spans="1:18" x14ac:dyDescent="0.2">
      <c r="M239" s="145"/>
      <c r="N239" s="145"/>
      <c r="Q239" s="129" t="s">
        <v>142</v>
      </c>
      <c r="R239" s="202">
        <f>O117</f>
        <v>36560</v>
      </c>
    </row>
    <row r="240" spans="1:18" x14ac:dyDescent="0.2">
      <c r="M240" s="145"/>
      <c r="N240" s="145"/>
    </row>
    <row r="241" spans="13:18" x14ac:dyDescent="0.2">
      <c r="M241" s="145"/>
      <c r="N241" s="145"/>
      <c r="R241" s="201">
        <f>SUM(R233:R239)</f>
        <v>2149762</v>
      </c>
    </row>
    <row r="242" spans="13:18" x14ac:dyDescent="0.2">
      <c r="M242" s="145"/>
      <c r="N242" s="145"/>
    </row>
    <row r="243" spans="13:18" x14ac:dyDescent="0.2">
      <c r="M243" s="145"/>
      <c r="N243" s="145"/>
    </row>
    <row r="244" spans="13:18" x14ac:dyDescent="0.2">
      <c r="M244" s="145"/>
      <c r="N244" s="145"/>
    </row>
    <row r="245" spans="13:18" x14ac:dyDescent="0.2">
      <c r="M245" s="145"/>
      <c r="N245" s="145"/>
    </row>
    <row r="246" spans="13:18" x14ac:dyDescent="0.2">
      <c r="M246" s="145"/>
      <c r="N246" s="145"/>
    </row>
    <row r="247" spans="13:18" x14ac:dyDescent="0.2">
      <c r="M247" s="145"/>
      <c r="N247" s="145"/>
    </row>
    <row r="248" spans="13:18" x14ac:dyDescent="0.2">
      <c r="M248" s="145"/>
      <c r="N248" s="145"/>
    </row>
    <row r="249" spans="13:18" x14ac:dyDescent="0.2">
      <c r="M249" s="145"/>
      <c r="N249" s="145"/>
    </row>
    <row r="250" spans="13:18" x14ac:dyDescent="0.2">
      <c r="M250" s="145"/>
      <c r="N250" s="145"/>
    </row>
    <row r="251" spans="13:18" x14ac:dyDescent="0.2">
      <c r="M251" s="145"/>
      <c r="N251" s="145"/>
    </row>
    <row r="252" spans="13:18" x14ac:dyDescent="0.2">
      <c r="M252" s="145"/>
      <c r="N252" s="145"/>
    </row>
    <row r="253" spans="13:18" x14ac:dyDescent="0.2">
      <c r="M253" s="145"/>
      <c r="N253" s="145"/>
    </row>
    <row r="254" spans="13:18" ht="5.0999999999999996" customHeight="1" x14ac:dyDescent="0.2">
      <c r="M254" s="145"/>
      <c r="N254" s="145"/>
    </row>
    <row r="255" spans="13:18" x14ac:dyDescent="0.2">
      <c r="M255" s="145"/>
      <c r="N255" s="145"/>
    </row>
    <row r="256" spans="13:18" x14ac:dyDescent="0.2">
      <c r="M256" s="145"/>
      <c r="N256" s="145"/>
    </row>
    <row r="257" spans="13:18" x14ac:dyDescent="0.2">
      <c r="M257" s="145"/>
      <c r="N257" s="145"/>
    </row>
    <row r="258" spans="13:18" x14ac:dyDescent="0.2">
      <c r="M258" s="145"/>
      <c r="N258" s="145"/>
    </row>
    <row r="259" spans="13:18" x14ac:dyDescent="0.2">
      <c r="M259" s="145"/>
      <c r="N259" s="145"/>
    </row>
    <row r="260" spans="13:18" x14ac:dyDescent="0.2">
      <c r="M260" s="145"/>
      <c r="N260" s="145"/>
      <c r="Q260" s="47"/>
    </row>
    <row r="261" spans="13:18" x14ac:dyDescent="0.2">
      <c r="M261" s="145"/>
      <c r="N261" s="145"/>
      <c r="Q261" s="47" t="s">
        <v>89</v>
      </c>
      <c r="R261" s="201">
        <f>O169</f>
        <v>18000</v>
      </c>
    </row>
    <row r="262" spans="13:18" x14ac:dyDescent="0.2">
      <c r="M262" s="145"/>
      <c r="N262" s="145"/>
      <c r="Q262" s="47" t="s">
        <v>145</v>
      </c>
      <c r="R262" s="201">
        <f>O172</f>
        <v>74100</v>
      </c>
    </row>
    <row r="263" spans="13:18" x14ac:dyDescent="0.2">
      <c r="M263" s="145"/>
      <c r="N263" s="145"/>
      <c r="Q263" s="47" t="s">
        <v>96</v>
      </c>
      <c r="R263" s="201">
        <f>O187</f>
        <v>564252</v>
      </c>
    </row>
    <row r="264" spans="13:18" x14ac:dyDescent="0.2">
      <c r="M264" s="145"/>
      <c r="N264" s="145"/>
      <c r="Q264" s="47" t="s">
        <v>137</v>
      </c>
      <c r="R264" s="201">
        <f>O195</f>
        <v>568946</v>
      </c>
    </row>
    <row r="265" spans="13:18" x14ac:dyDescent="0.2">
      <c r="M265" s="145"/>
      <c r="N265" s="145"/>
      <c r="Q265" s="47" t="s">
        <v>106</v>
      </c>
      <c r="R265" s="201">
        <f>O212</f>
        <v>180759.69</v>
      </c>
    </row>
    <row r="266" spans="13:18" x14ac:dyDescent="0.2">
      <c r="M266" s="145"/>
      <c r="N266" s="145"/>
      <c r="Q266" s="47" t="s">
        <v>148</v>
      </c>
      <c r="R266" s="201">
        <f>O218+O221</f>
        <v>371096</v>
      </c>
    </row>
    <row r="267" spans="13:18" x14ac:dyDescent="0.2">
      <c r="M267" s="145"/>
      <c r="N267" s="145"/>
    </row>
    <row r="268" spans="13:18" x14ac:dyDescent="0.2">
      <c r="M268" s="145"/>
      <c r="N268" s="145"/>
      <c r="R268" s="201">
        <f>R261+R262+R263+R264+R265+R266</f>
        <v>1777153.69</v>
      </c>
    </row>
    <row r="269" spans="13:18" x14ac:dyDescent="0.2">
      <c r="M269" s="145"/>
      <c r="N269" s="145"/>
    </row>
    <row r="270" spans="13:18" x14ac:dyDescent="0.2">
      <c r="M270" s="145"/>
      <c r="N270" s="145"/>
    </row>
    <row r="271" spans="13:18" x14ac:dyDescent="0.2">
      <c r="M271" s="145"/>
      <c r="N271" s="145"/>
    </row>
    <row r="272" spans="13:18" x14ac:dyDescent="0.2">
      <c r="M272" s="145"/>
      <c r="N272" s="145"/>
    </row>
    <row r="273" spans="1:15" x14ac:dyDescent="0.2">
      <c r="M273" s="145"/>
      <c r="N273" s="145"/>
    </row>
    <row r="274" spans="1:15" x14ac:dyDescent="0.2">
      <c r="M274" s="145"/>
      <c r="N274" s="145"/>
    </row>
    <row r="275" spans="1:15" x14ac:dyDescent="0.2">
      <c r="M275" s="145"/>
      <c r="N275" s="145"/>
    </row>
    <row r="276" spans="1:15" x14ac:dyDescent="0.2">
      <c r="M276" s="145"/>
      <c r="N276" s="145"/>
    </row>
    <row r="277" spans="1:15" x14ac:dyDescent="0.2">
      <c r="M277" s="145"/>
      <c r="N277" s="145"/>
    </row>
    <row r="278" spans="1:15" x14ac:dyDescent="0.2">
      <c r="M278" s="145"/>
      <c r="N278" s="145"/>
    </row>
    <row r="279" spans="1:15" x14ac:dyDescent="0.2">
      <c r="M279" s="145"/>
      <c r="N279" s="145"/>
    </row>
    <row r="280" spans="1:15" x14ac:dyDescent="0.2">
      <c r="M280" s="145"/>
      <c r="N280" s="145"/>
    </row>
    <row r="281" spans="1:15" x14ac:dyDescent="0.2">
      <c r="M281" s="145"/>
      <c r="N281" s="145"/>
    </row>
    <row r="282" spans="1:15" x14ac:dyDescent="0.2">
      <c r="M282" s="145"/>
      <c r="N282" s="145"/>
    </row>
    <row r="283" spans="1:15" x14ac:dyDescent="0.2">
      <c r="M283" s="145"/>
      <c r="N283" s="145"/>
    </row>
    <row r="284" spans="1:15" ht="15" customHeight="1" x14ac:dyDescent="0.2"/>
    <row r="285" spans="1:15" ht="18" x14ac:dyDescent="0.25">
      <c r="A285" s="240" t="s">
        <v>169</v>
      </c>
      <c r="B285" s="240"/>
      <c r="C285" s="240"/>
      <c r="D285" s="240"/>
      <c r="E285" s="240"/>
      <c r="F285" s="240"/>
      <c r="G285" s="240"/>
      <c r="H285" s="240"/>
      <c r="I285" s="240"/>
      <c r="J285" s="240"/>
      <c r="K285" s="240"/>
      <c r="L285" s="240"/>
      <c r="M285" s="240"/>
      <c r="N285" s="240"/>
      <c r="O285" s="240"/>
    </row>
    <row r="291" spans="2:14" ht="15" x14ac:dyDescent="0.25">
      <c r="B291" s="226" t="s">
        <v>170</v>
      </c>
      <c r="C291" s="226"/>
      <c r="D291" s="226"/>
      <c r="E291" s="226"/>
      <c r="F291" s="226"/>
      <c r="G291" s="226"/>
      <c r="H291" s="226"/>
      <c r="I291" s="226"/>
      <c r="J291" s="226"/>
      <c r="K291" s="226"/>
      <c r="L291" s="226"/>
      <c r="M291" s="226"/>
      <c r="N291" s="216">
        <f>N228-N167-N120</f>
        <v>332375.72000000044</v>
      </c>
    </row>
    <row r="293" spans="2:14" ht="15" x14ac:dyDescent="0.25">
      <c r="B293" s="226" t="s">
        <v>171</v>
      </c>
      <c r="C293" s="226"/>
      <c r="D293" s="226"/>
      <c r="E293" s="226"/>
      <c r="F293" s="226"/>
      <c r="G293" s="226"/>
      <c r="H293" s="226"/>
      <c r="I293" s="226"/>
      <c r="J293" s="226"/>
      <c r="K293" s="226"/>
      <c r="L293" s="226"/>
      <c r="M293" s="226"/>
      <c r="N293" s="216">
        <f>N291+N167</f>
        <v>629403.85000000044</v>
      </c>
    </row>
    <row r="295" spans="2:14" ht="15" x14ac:dyDescent="0.25">
      <c r="B295" s="226"/>
      <c r="C295" s="226"/>
      <c r="D295" s="226"/>
      <c r="E295" s="226"/>
      <c r="F295" s="226"/>
      <c r="G295" s="226"/>
      <c r="H295" s="226"/>
      <c r="I295" s="226"/>
      <c r="J295" s="226"/>
      <c r="K295" s="226"/>
      <c r="L295" s="226"/>
      <c r="M295" s="226"/>
      <c r="N295" s="216"/>
    </row>
    <row r="299" spans="2:14" x14ac:dyDescent="0.2">
      <c r="B299" s="224"/>
      <c r="M299" s="225"/>
      <c r="N299" s="225"/>
    </row>
    <row r="301" spans="2:14" x14ac:dyDescent="0.2">
      <c r="M301" s="201"/>
      <c r="N301" s="201"/>
    </row>
    <row r="302" spans="2:14" x14ac:dyDescent="0.2">
      <c r="M302" s="201"/>
      <c r="N302" s="201"/>
    </row>
    <row r="303" spans="2:14" x14ac:dyDescent="0.2">
      <c r="M303" s="201"/>
      <c r="N303" s="201"/>
    </row>
    <row r="304" spans="2:14" x14ac:dyDescent="0.2">
      <c r="M304" s="201"/>
      <c r="N304" s="201"/>
    </row>
  </sheetData>
  <mergeCells count="38">
    <mergeCell ref="K162:L162"/>
    <mergeCell ref="A163:B163"/>
    <mergeCell ref="E163:F163"/>
    <mergeCell ref="G163:H163"/>
    <mergeCell ref="I163:J163"/>
    <mergeCell ref="K163:L163"/>
    <mergeCell ref="B295:M295"/>
    <mergeCell ref="A285:O285"/>
    <mergeCell ref="B293:M293"/>
    <mergeCell ref="E14:F14"/>
    <mergeCell ref="G14:H14"/>
    <mergeCell ref="I14:J14"/>
    <mergeCell ref="K14:L14"/>
    <mergeCell ref="A126:O126"/>
    <mergeCell ref="A161:B161"/>
    <mergeCell ref="E161:F161"/>
    <mergeCell ref="G161:H161"/>
    <mergeCell ref="A14:B14"/>
    <mergeCell ref="I161:J161"/>
    <mergeCell ref="K161:L161"/>
    <mergeCell ref="A162:B162"/>
    <mergeCell ref="E162:F162"/>
    <mergeCell ref="B291:M291"/>
    <mergeCell ref="A1:O1"/>
    <mergeCell ref="A2:O2"/>
    <mergeCell ref="A3:O3"/>
    <mergeCell ref="E8:F8"/>
    <mergeCell ref="E9:F9"/>
    <mergeCell ref="G9:H9"/>
    <mergeCell ref="G8:H8"/>
    <mergeCell ref="K8:L8"/>
    <mergeCell ref="K9:L9"/>
    <mergeCell ref="I8:J8"/>
    <mergeCell ref="I9:J9"/>
    <mergeCell ref="A8:B8"/>
    <mergeCell ref="A9:B9"/>
    <mergeCell ref="G162:H162"/>
    <mergeCell ref="I162:J162"/>
  </mergeCells>
  <phoneticPr fontId="0" type="noConversion"/>
  <pageMargins left="0.19685039370078741" right="0.19685039370078741" top="0" bottom="0.19685039370078741" header="0.51181102362204722" footer="0.51181102362204722"/>
  <pageSetup paperSize="9" orientation="portrait" horizontalDpi="4294967293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Mairie de St Just</dc:creator>
  <cp:lastModifiedBy>Mairie</cp:lastModifiedBy>
  <cp:lastPrinted>2018-06-19T12:30:24Z</cp:lastPrinted>
  <dcterms:created xsi:type="dcterms:W3CDTF">2002-07-22T19:55:55Z</dcterms:created>
  <dcterms:modified xsi:type="dcterms:W3CDTF">2018-06-22T07:28:30Z</dcterms:modified>
</cp:coreProperties>
</file>